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omments2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hamasicb.sharepoint.com/sites/ICBDocumentCentre/AFA Unit/AFA Process Improvements/2025/New RBC Model Review/Blank Files - 2025 Version/"/>
    </mc:Choice>
  </mc:AlternateContent>
  <xr:revisionPtr revIDLastSave="93" documentId="8_{C3E28C6A-4E8F-40C9-8DCB-D3BFE720796D}" xr6:coauthVersionLast="47" xr6:coauthVersionMax="47" xr10:uidLastSave="{294CC7B0-8437-4F64-A10E-587E25269D7A}"/>
  <bookViews>
    <workbookView xWindow="-120" yWindow="-120" windowWidth="29040" windowHeight="15720" tabRatio="837" xr2:uid="{4E71ACBF-ACB1-4E75-A285-670D4734F4CD}"/>
  </bookViews>
  <sheets>
    <sheet name="Regulatory Capital Ratio" sheetId="1" r:id="rId1"/>
    <sheet name="Capital Avail - Branch" sheetId="2" r:id="rId2"/>
    <sheet name="Capital Avail Domestic" sheetId="3" r:id="rId3"/>
    <sheet name="Asset Default Risk" sheetId="4" r:id="rId4"/>
    <sheet name="Off Balance Sheet Risk" sheetId="5" r:id="rId5"/>
    <sheet name="Foreign Currency Mismatch" sheetId="6" r:id="rId6"/>
    <sheet name="Premium Adequacy Risk" sheetId="7" r:id="rId7"/>
    <sheet name="Outstanding Claims Risk" sheetId="8" r:id="rId8"/>
    <sheet name="Catastrophe Risk (M-1)" sheetId="9" r:id="rId9"/>
    <sheet name="Catastrophe Risk (M-2)" sheetId="10" r:id="rId10"/>
    <sheet name="Reinsurance" sheetId="11" r:id="rId11"/>
    <sheet name="Disclosure Items" sheetId="12" r:id="rId12"/>
    <sheet name="IFRS 17 Balance Sheet" sheetId="13" r:id="rId13"/>
  </sheets>
  <definedNames>
    <definedName name="____err1" localSheetId="12">#REF!</definedName>
    <definedName name="____err1">#REF!</definedName>
    <definedName name="___err1" localSheetId="12">#REF!</definedName>
    <definedName name="___err1">#REF!</definedName>
    <definedName name="__INS10030" localSheetId="12">#REF!</definedName>
    <definedName name="__INS10030">#REF!</definedName>
    <definedName name="__nAxPro_column__" localSheetId="3" hidden="1">'Asset Default Risk'!$XFD:$XFD</definedName>
    <definedName name="__nAxPro_column__" localSheetId="1" hidden="1">'Capital Avail - Branch'!$XFD:$XFD</definedName>
    <definedName name="__nAxPro_column__" localSheetId="2" hidden="1">'Capital Avail Domestic'!$XFD:$XFD</definedName>
    <definedName name="__nAxPro_column__" localSheetId="8" hidden="1">'Catastrophe Risk (M-1)'!$XFD:$XFD</definedName>
    <definedName name="__nAxPro_column__" localSheetId="9" hidden="1">'Catastrophe Risk (M-2)'!$XFD:$XFD</definedName>
    <definedName name="__nAxPro_column__" localSheetId="11" hidden="1">'Disclosure Items'!$XFD:$XFD</definedName>
    <definedName name="__nAxPro_column__" localSheetId="5" hidden="1">'Foreign Currency Mismatch'!$XFD:$XFD</definedName>
    <definedName name="__nAxPro_column__" localSheetId="12" hidden="1">'IFRS 17 Balance Sheet'!$XFD:$XFD</definedName>
    <definedName name="__nAxPro_column__" localSheetId="4" hidden="1">'Off Balance Sheet Risk'!$XFD:$XFD</definedName>
    <definedName name="__nAxPro_column__" localSheetId="7" hidden="1">'Outstanding Claims Risk'!$XFD:$XFD</definedName>
    <definedName name="__nAxPro_column__" localSheetId="6" hidden="1">'Premium Adequacy Risk'!$XFD:$XFD</definedName>
    <definedName name="__nAxPro_column__" localSheetId="0" hidden="1">'Regulatory Capital Ratio'!$XFD:$XFD</definedName>
    <definedName name="__nAxPro_column__" localSheetId="10" hidden="1">Reinsurance!$XFD:$XFD</definedName>
    <definedName name="__nAxPro_row__" localSheetId="3" hidden="1">'Asset Default Risk'!#REF!</definedName>
    <definedName name="__nAxPro_row__" localSheetId="1" hidden="1">'Capital Avail - Branch'!#REF!</definedName>
    <definedName name="__nAxPro_row__" localSheetId="2" hidden="1">'Capital Avail Domestic'!#REF!</definedName>
    <definedName name="__nAxPro_row__" localSheetId="8" hidden="1">'Catastrophe Risk (M-1)'!#REF!</definedName>
    <definedName name="__nAxPro_row__" localSheetId="9" hidden="1">'Catastrophe Risk (M-2)'!#REF!</definedName>
    <definedName name="__nAxPro_row__" localSheetId="11" hidden="1">'Disclosure Items'!#REF!</definedName>
    <definedName name="__nAxPro_row__" localSheetId="5" hidden="1">'Foreign Currency Mismatch'!#REF!</definedName>
    <definedName name="__nAxPro_row__" localSheetId="12" hidden="1">'IFRS 17 Balance Sheet'!#REF!</definedName>
    <definedName name="__nAxPro_row__" localSheetId="4" hidden="1">'Off Balance Sheet Risk'!#REF!</definedName>
    <definedName name="__nAxPro_row__" localSheetId="7" hidden="1">'Outstanding Claims Risk'!#REF!</definedName>
    <definedName name="__nAxPro_row__" localSheetId="6" hidden="1">'Premium Adequacy Risk'!#REF!</definedName>
    <definedName name="__nAxPro_row__" localSheetId="0" hidden="1">'Regulatory Capital Ratio'!#REF!</definedName>
    <definedName name="__nAxPro_row__" localSheetId="10" hidden="1">Reinsurance!#REF!</definedName>
    <definedName name="__PG09015" localSheetId="12">#REF!</definedName>
    <definedName name="__PG09015">#REF!</definedName>
    <definedName name="__PG10040" localSheetId="12">#REF!</definedName>
    <definedName name="__PG10040">#REF!</definedName>
    <definedName name="__PG70003" localSheetId="12">#REF!</definedName>
    <definedName name="__PG70003">#REF!</definedName>
    <definedName name="__PG87038" localSheetId="12">#REF!</definedName>
    <definedName name="__PG87038">#REF!</definedName>
    <definedName name="__PG9066" localSheetId="12">#REF!</definedName>
    <definedName name="__PG9066">#REF!</definedName>
    <definedName name="_err1" localSheetId="12">#REF!</definedName>
    <definedName name="_err1">#REF!</definedName>
    <definedName name="_Fil" hidden="1">#REF!</definedName>
    <definedName name="_Fill" localSheetId="12" hidden="1">#REF!</definedName>
    <definedName name="_Fill" hidden="1">#REF!</definedName>
    <definedName name="_Filll" hidden="1">#REF!</definedName>
    <definedName name="_INS10030" localSheetId="12">#REF!</definedName>
    <definedName name="_INS10030">#REF!</definedName>
    <definedName name="_Key1" localSheetId="12" hidden="1">#REF!</definedName>
    <definedName name="_Key1" hidden="1">#REF!</definedName>
    <definedName name="_key2" hidden="1">#REF!</definedName>
    <definedName name="_keys" hidden="1">#REF!</definedName>
    <definedName name="_Order1" hidden="1">255</definedName>
    <definedName name="_Order2" localSheetId="12" hidden="1">255</definedName>
    <definedName name="_Order2" hidden="1">0</definedName>
    <definedName name="_Parse_In" hidden="1">#REF!</definedName>
    <definedName name="_Parse_In2" hidden="1">#REF!</definedName>
    <definedName name="_PG09015" localSheetId="12">#REF!</definedName>
    <definedName name="_PG09015">#REF!</definedName>
    <definedName name="_PG10040" localSheetId="12">#REF!</definedName>
    <definedName name="_PG10040">#REF!</definedName>
    <definedName name="_PG70003" localSheetId="12">#REF!</definedName>
    <definedName name="_PG70003">#REF!</definedName>
    <definedName name="_PG87038" localSheetId="12">#REF!</definedName>
    <definedName name="_PG87038">#REF!</definedName>
    <definedName name="_PG9066" localSheetId="12">#REF!</definedName>
    <definedName name="_PG9066">#REF!</definedName>
    <definedName name="_Sort" localSheetId="12" hidden="1">#REF!</definedName>
    <definedName name="_Sort" hidden="1">#REF!</definedName>
    <definedName name="_Sort2" hidden="1">#REF!</definedName>
    <definedName name="aa">#REF!</definedName>
    <definedName name="anscount" hidden="1">1</definedName>
    <definedName name="asc" localSheetId="12">#REF!</definedName>
    <definedName name="asc">#REF!</definedName>
    <definedName name="Ascii_Sum" localSheetId="12">#REF!</definedName>
    <definedName name="Ascii_Sum">#REF!</definedName>
    <definedName name="del" hidden="1">#REF!</definedName>
    <definedName name="delet" hidden="1">#REF!</definedName>
    <definedName name="Eligible_Deposits" localSheetId="12">#REF!</definedName>
    <definedName name="Eligible_Deposits">#REF!</definedName>
    <definedName name="Entity_Type">#REF!</definedName>
    <definedName name="f" hidden="1">#REF!</definedName>
    <definedName name="f_2" hidden="1">#REF!</definedName>
    <definedName name="fffff" hidden="1">#REF!</definedName>
    <definedName name="fffff2" hidden="1">#REF!</definedName>
    <definedName name="form" localSheetId="12">#REF!</definedName>
    <definedName name="form">#REF!</definedName>
    <definedName name="IN10030X" localSheetId="12">#REF!</definedName>
    <definedName name="IN10030X">#REF!</definedName>
    <definedName name="IN10030Y" localSheetId="12">#REF!</definedName>
    <definedName name="IN10030Y">#REF!</definedName>
    <definedName name="LYTB" localSheetId="12">#REF!</definedName>
    <definedName name="LYTB">#REF!</definedName>
    <definedName name="OUTASCI" localSheetId="12">#REF!</definedName>
    <definedName name="OUTASCI">#REF!</definedName>
    <definedName name="PageRef" localSheetId="12">#REF!</definedName>
    <definedName name="PageRef">#REF!</definedName>
    <definedName name="pagetbl" localSheetId="12">#REF!</definedName>
    <definedName name="pagetbl">#REF!</definedName>
    <definedName name="PGCHECK" localSheetId="12">#REF!</definedName>
    <definedName name="PGCHECK">#REF!</definedName>
    <definedName name="pgref1" localSheetId="12">#REF!</definedName>
    <definedName name="pgref1">#REF!</definedName>
    <definedName name="PZZZ" localSheetId="12">#REF!</definedName>
    <definedName name="PZZZ">#REF!</definedName>
    <definedName name="QAPY">#REF!,#REF!,#REF!,#REF!</definedName>
    <definedName name="qualifying_assets_prior_year">#REF!,#REF!,#REF!,#REF!</definedName>
    <definedName name="Quarterly">#REF!</definedName>
    <definedName name="RevB" localSheetId="12">#REF!</definedName>
    <definedName name="RevB">#REF!</definedName>
    <definedName name="RevC" localSheetId="12">#REF!</definedName>
    <definedName name="RevC">#REF!</definedName>
    <definedName name="RevD" localSheetId="12">#REF!</definedName>
    <definedName name="RevD">#REF!</definedName>
    <definedName name="Surplus_Allowance" localSheetId="12">#REF!</definedName>
    <definedName name="Surplus_Allowance">#REF!</definedName>
    <definedName name="Taam_sum" localSheetId="12">#REF!</definedName>
    <definedName name="Taam_sum">#REF!</definedName>
    <definedName name="taamdata" localSheetId="12">#REF!</definedName>
    <definedName name="taamdata">#REF!</definedName>
    <definedName name="taamdataex" localSheetId="12">#REF!</definedName>
    <definedName name="taamdataex">#REF!</definedName>
    <definedName name="taamdatain" localSheetId="12">#REF!</definedName>
    <definedName name="taamdatain">#REF!</definedName>
    <definedName name="TAAMSUM" localSheetId="12">#REF!</definedName>
    <definedName name="TAAMSUM">#REF!</definedName>
    <definedName name="TEMP" localSheetId="12">#REF!</definedName>
    <definedName name="TEMP">#REF!</definedName>
    <definedName name="tempstr" localSheetId="12">#REF!</definedName>
    <definedName name="tempstr">#REF!</definedName>
    <definedName name="tempstr1" localSheetId="12">#REF!</definedName>
    <definedName name="tempstr1">#REF!</definedName>
    <definedName name="tempstr2" localSheetId="12">#REF!</definedName>
    <definedName name="tempstr2">#REF!</definedName>
    <definedName name="tempstr3" localSheetId="12">#REF!</definedName>
    <definedName name="tempstr3">#REF!</definedName>
    <definedName name="varpage" localSheetId="12">#REF!</definedName>
    <definedName name="varpage">#REF!</definedName>
    <definedName name="warn1" localSheetId="12">#REF!</definedName>
    <definedName name="warn1">#REF!</definedName>
    <definedName name="XRef" localSheetId="12">#REF!</definedName>
    <definedName name="XRe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3" l="1"/>
  <c r="C2" i="13"/>
  <c r="C1" i="13"/>
  <c r="B50" i="13"/>
  <c r="B43" i="13"/>
  <c r="B51" i="13" s="1"/>
  <c r="B28" i="13"/>
  <c r="C3" i="3"/>
  <c r="C2" i="3"/>
  <c r="C3" i="4"/>
  <c r="C2" i="4"/>
  <c r="C3" i="5"/>
  <c r="C2" i="5"/>
  <c r="C3" i="6"/>
  <c r="C2" i="6"/>
  <c r="C3" i="7"/>
  <c r="C2" i="7"/>
  <c r="C3" i="8"/>
  <c r="C2" i="8"/>
  <c r="C3" i="9"/>
  <c r="C2" i="9"/>
  <c r="C3" i="10"/>
  <c r="C2" i="10"/>
  <c r="C3" i="11"/>
  <c r="C2" i="11"/>
  <c r="C3" i="12"/>
  <c r="C2" i="12"/>
  <c r="C3" i="2"/>
  <c r="C2" i="2"/>
  <c r="C1" i="3"/>
  <c r="C1" i="4"/>
  <c r="C1" i="5"/>
  <c r="C1" i="6"/>
  <c r="C1" i="7"/>
  <c r="C1" i="8"/>
  <c r="C1" i="9"/>
  <c r="C1" i="10"/>
  <c r="C1" i="11"/>
  <c r="C1" i="12"/>
  <c r="C1" i="2"/>
  <c r="I12" i="11" l="1"/>
  <c r="J12" i="11"/>
  <c r="K12" i="11"/>
  <c r="L12" i="11"/>
  <c r="I13" i="1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J17" i="11"/>
  <c r="K17" i="11"/>
  <c r="L17" i="11"/>
  <c r="I18" i="11"/>
  <c r="J18" i="11"/>
  <c r="K18" i="11"/>
  <c r="L18" i="11"/>
  <c r="I19" i="11"/>
  <c r="J19" i="11"/>
  <c r="K19" i="11"/>
  <c r="L19" i="11"/>
  <c r="I20" i="11"/>
  <c r="J20" i="11"/>
  <c r="K20" i="11"/>
  <c r="L20" i="11"/>
  <c r="I21" i="11"/>
  <c r="J21" i="11"/>
  <c r="K21" i="11"/>
  <c r="L21" i="11"/>
  <c r="I22" i="11"/>
  <c r="J22" i="11"/>
  <c r="K22" i="11"/>
  <c r="L22" i="11"/>
  <c r="I23" i="11"/>
  <c r="J23" i="11"/>
  <c r="K23" i="11"/>
  <c r="L23" i="11"/>
  <c r="C24" i="11"/>
  <c r="K24" i="11" s="1"/>
  <c r="D24" i="11"/>
  <c r="E24" i="11"/>
  <c r="F24" i="11"/>
  <c r="G24" i="11"/>
  <c r="H24" i="11"/>
  <c r="J24" i="11"/>
  <c r="L24" i="11"/>
  <c r="I12" i="10"/>
  <c r="J12" i="10"/>
  <c r="I13" i="10"/>
  <c r="J13" i="10"/>
  <c r="I16" i="10"/>
  <c r="J16" i="10"/>
  <c r="I17" i="10"/>
  <c r="J17" i="10"/>
  <c r="J19" i="10" s="1"/>
  <c r="I18" i="10"/>
  <c r="J18" i="10"/>
  <c r="C19" i="10"/>
  <c r="D19" i="10"/>
  <c r="E19" i="10"/>
  <c r="F19" i="10"/>
  <c r="G19" i="10"/>
  <c r="H19" i="10"/>
  <c r="E27" i="10"/>
  <c r="F27" i="10"/>
  <c r="E28" i="10"/>
  <c r="F28" i="10"/>
  <c r="E29" i="10"/>
  <c r="E11" i="9"/>
  <c r="E12" i="9"/>
  <c r="E13" i="9"/>
  <c r="E14" i="9"/>
  <c r="E15" i="9"/>
  <c r="E23" i="9" s="1"/>
  <c r="E16" i="9"/>
  <c r="E17" i="9"/>
  <c r="E18" i="9"/>
  <c r="E19" i="9"/>
  <c r="E20" i="9"/>
  <c r="E21" i="9"/>
  <c r="E22" i="9"/>
  <c r="E11" i="8"/>
  <c r="G11" i="8"/>
  <c r="E12" i="8"/>
  <c r="G12" i="8" s="1"/>
  <c r="E13" i="8"/>
  <c r="G13" i="8"/>
  <c r="E14" i="8"/>
  <c r="G14" i="8"/>
  <c r="E15" i="8"/>
  <c r="G15" i="8" s="1"/>
  <c r="E16" i="8"/>
  <c r="G16" i="8"/>
  <c r="E17" i="8"/>
  <c r="G17" i="8"/>
  <c r="E18" i="8"/>
  <c r="G18" i="8" s="1"/>
  <c r="C24" i="8"/>
  <c r="E24" i="8" s="1"/>
  <c r="D24" i="8"/>
  <c r="E28" i="8"/>
  <c r="E12" i="7"/>
  <c r="H12" i="7"/>
  <c r="E13" i="7"/>
  <c r="H13" i="7"/>
  <c r="E14" i="7"/>
  <c r="H14" i="7"/>
  <c r="E15" i="7"/>
  <c r="H15" i="7"/>
  <c r="I15" i="7" s="1"/>
  <c r="K15" i="7" s="1"/>
  <c r="M15" i="7" s="1"/>
  <c r="E16" i="7"/>
  <c r="I16" i="7" s="1"/>
  <c r="K16" i="7" s="1"/>
  <c r="M16" i="7" s="1"/>
  <c r="H16" i="7"/>
  <c r="E17" i="7"/>
  <c r="H17" i="7"/>
  <c r="E18" i="7"/>
  <c r="H18" i="7"/>
  <c r="I18" i="7"/>
  <c r="K18" i="7" s="1"/>
  <c r="M18" i="7" s="1"/>
  <c r="E19" i="7"/>
  <c r="H19" i="7"/>
  <c r="I19" i="7"/>
  <c r="K19" i="7" s="1"/>
  <c r="M19" i="7" s="1"/>
  <c r="F12" i="6"/>
  <c r="H12" i="6"/>
  <c r="F13" i="6"/>
  <c r="H13" i="6" s="1"/>
  <c r="H14" i="6" s="1"/>
  <c r="F16" i="6"/>
  <c r="H16" i="6"/>
  <c r="H18" i="6" s="1"/>
  <c r="F17" i="6"/>
  <c r="H17" i="6" s="1"/>
  <c r="F20" i="6"/>
  <c r="H20" i="6"/>
  <c r="E12" i="5"/>
  <c r="G12" i="5"/>
  <c r="E13" i="5"/>
  <c r="E16" i="5" s="1"/>
  <c r="E14" i="5"/>
  <c r="G14" i="5" s="1"/>
  <c r="E15" i="5"/>
  <c r="G15" i="5" s="1"/>
  <c r="C16" i="5"/>
  <c r="D16" i="5"/>
  <c r="E18" i="5"/>
  <c r="G18" i="5"/>
  <c r="E19" i="5"/>
  <c r="E20" i="5"/>
  <c r="G20" i="5" s="1"/>
  <c r="E21" i="5"/>
  <c r="G21" i="5"/>
  <c r="C22" i="5"/>
  <c r="D22" i="5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3" i="4"/>
  <c r="E34" i="4"/>
  <c r="E35" i="4"/>
  <c r="E37" i="4"/>
  <c r="E38" i="4"/>
  <c r="E39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C55" i="4"/>
  <c r="C10" i="12" s="1"/>
  <c r="E14" i="3"/>
  <c r="E18" i="3" s="1"/>
  <c r="E22" i="3"/>
  <c r="E28" i="3"/>
  <c r="E36" i="3"/>
  <c r="E37" i="3"/>
  <c r="E38" i="3"/>
  <c r="E39" i="3"/>
  <c r="E48" i="3"/>
  <c r="E51" i="3"/>
  <c r="C13" i="2"/>
  <c r="C21" i="2" s="1"/>
  <c r="C18" i="2"/>
  <c r="E53" i="3" l="1"/>
  <c r="E57" i="4"/>
  <c r="C10" i="1" s="1"/>
  <c r="C16" i="1" s="1"/>
  <c r="E24" i="3"/>
  <c r="F29" i="10"/>
  <c r="E22" i="5"/>
  <c r="I17" i="7"/>
  <c r="K17" i="7" s="1"/>
  <c r="M17" i="7" s="1"/>
  <c r="C19" i="12"/>
  <c r="C21" i="12" s="1"/>
  <c r="D25" i="8"/>
  <c r="I19" i="10"/>
  <c r="I12" i="7"/>
  <c r="K12" i="7" s="1"/>
  <c r="M12" i="7" s="1"/>
  <c r="M20" i="7" s="1"/>
  <c r="C13" i="1" s="1"/>
  <c r="E31" i="10"/>
  <c r="E32" i="10" s="1"/>
  <c r="C15" i="1" s="1"/>
  <c r="I13" i="7"/>
  <c r="K13" i="7" s="1"/>
  <c r="M13" i="7" s="1"/>
  <c r="I14" i="7"/>
  <c r="K14" i="7" s="1"/>
  <c r="M14" i="7" s="1"/>
  <c r="G19" i="8"/>
  <c r="C14" i="1" s="1"/>
  <c r="H21" i="6"/>
  <c r="C12" i="1" s="1"/>
  <c r="E40" i="3"/>
  <c r="I24" i="11"/>
  <c r="C25" i="8"/>
  <c r="E25" i="8" s="1"/>
  <c r="E27" i="8" s="1"/>
  <c r="E29" i="8" s="1"/>
  <c r="F29" i="8" s="1"/>
  <c r="G19" i="5"/>
  <c r="G22" i="5" s="1"/>
  <c r="G13" i="5"/>
  <c r="G16" i="5" s="1"/>
  <c r="E42" i="3" l="1"/>
  <c r="E43" i="3" s="1"/>
  <c r="E31" i="3"/>
  <c r="E33" i="3" s="1"/>
  <c r="G23" i="5"/>
  <c r="C11" i="1" s="1"/>
  <c r="E45" i="3" l="1"/>
  <c r="E54" i="3" s="1"/>
  <c r="C39" i="1" s="1"/>
  <c r="C20" i="1"/>
  <c r="C43" i="1" l="1"/>
  <c r="C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Sekayi Campbell</author>
  </authors>
  <commentList>
    <comment ref="B8" authorId="0" shapeId="0" xr:uid="{55D73230-0286-483E-AC40-27E6ED9351E0}">
      <text>
        <r>
          <rPr>
            <sz val="9"/>
            <color indexed="81"/>
            <rFont val="Tahoma"/>
            <family val="2"/>
          </rPr>
          <t>Capital needs to be adjusted for changes in the actuarial liabilities determined in accordance with IFRS 17 requirements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Kencil McPhee</author>
  </authors>
  <commentList>
    <comment ref="C28" authorId="0" shapeId="0" xr:uid="{D9643A0F-81D2-49D1-8473-B33D6CCBF3A5}">
      <text>
        <r>
          <rPr>
            <b/>
            <sz val="9"/>
            <color indexed="81"/>
            <rFont val="Tahoma"/>
            <family val="2"/>
          </rPr>
          <t>Insurers may use the “look through” approach for Mutual Funds for the underlying assets of the fund; using the corresponding factors on a pro rata basis.</t>
        </r>
      </text>
    </comment>
  </commentList>
</comments>
</file>

<file path=xl/sharedStrings.xml><?xml version="1.0" encoding="utf-8"?>
<sst xmlns="http://schemas.openxmlformats.org/spreadsheetml/2006/main" count="519" uniqueCount="319">
  <si>
    <t>Capital Requirement Ratio (Row 22 / Row 23)</t>
  </si>
  <si>
    <t>Capital Surplus/Shortfall (Row 22 - Row 23)</t>
  </si>
  <si>
    <t>Capital Required (Sum of Rows 1 to 8 - Row 9, floored at the minimum)</t>
  </si>
  <si>
    <t>Total Capital Available (Row 20 + Row 21)</t>
  </si>
  <si>
    <t>Risk Adjustment</t>
  </si>
  <si>
    <t>Total Capital Available</t>
  </si>
  <si>
    <t>Regulatory Capital Ratio</t>
  </si>
  <si>
    <t>Contractual Service Margin</t>
  </si>
  <si>
    <t>Deductions</t>
  </si>
  <si>
    <t>Total Assets</t>
  </si>
  <si>
    <t>Regulatory Capital Available (Branch)</t>
  </si>
  <si>
    <t>Total Tier 2 Capital</t>
  </si>
  <si>
    <t>Net Tier 1 Capital</t>
  </si>
  <si>
    <t>Regulatory Capital Available (Domestic)</t>
  </si>
  <si>
    <t>Diversification Credit</t>
  </si>
  <si>
    <t>Other (specify below)</t>
  </si>
  <si>
    <t>Operational Risk Charge (10% of Capital Req)</t>
  </si>
  <si>
    <t>Catastrophe Risk Charge</t>
  </si>
  <si>
    <t>Outstanding Claims Risk Charge</t>
  </si>
  <si>
    <t>Premium Adequacy Risk Charge</t>
  </si>
  <si>
    <t>Foreign Currency Mismatch Risk Charge</t>
  </si>
  <si>
    <t>Off Balance Sheet Risk Charge</t>
  </si>
  <si>
    <t>Asset Default Risk Charge</t>
  </si>
  <si>
    <t>Regulatory Capital Requirement</t>
  </si>
  <si>
    <t>BAH$'000</t>
  </si>
  <si>
    <t>Form: Regulatory Capital Ratio</t>
  </si>
  <si>
    <t>Total Capital Available (Row 4 + Row 8 - Row 7)</t>
  </si>
  <si>
    <t>Net contractual service margin associated with title insurance contracts</t>
  </si>
  <si>
    <t>Add</t>
  </si>
  <si>
    <t>Total Deductions (Row 5 + Row 6)</t>
  </si>
  <si>
    <t>Other (specify)</t>
  </si>
  <si>
    <t>Total Liabilities and Reserves</t>
  </si>
  <si>
    <t>Less</t>
  </si>
  <si>
    <t>Total Assets (Sum of Rows 1 to 3)</t>
  </si>
  <si>
    <t>Other Assets</t>
  </si>
  <si>
    <t>Statutory Funds held in trust (s.45(4) Insurance Act 2005)</t>
  </si>
  <si>
    <t>Total initial deposit (s.43 Insurance Act 2005)</t>
  </si>
  <si>
    <t>Assets</t>
  </si>
  <si>
    <t>Form: Regulatory Capital Available</t>
  </si>
  <si>
    <t>Total Capital Available (Row 27 - Row 33)</t>
  </si>
  <si>
    <t>Total Deductions (Sum of Rows 28 to 32)</t>
  </si>
  <si>
    <t>Investment in financial subsidiaries</t>
  </si>
  <si>
    <t>Pension Plan assets</t>
  </si>
  <si>
    <t>Back to back placements</t>
  </si>
  <si>
    <t>Goodwill and other intangible assets</t>
  </si>
  <si>
    <r>
      <t xml:space="preserve">DEDUCTIONS - </t>
    </r>
    <r>
      <rPr>
        <sz val="11"/>
        <rFont val="Arial"/>
        <family val="2"/>
      </rPr>
      <t>refer Guideline 4 C</t>
    </r>
  </si>
  <si>
    <t>Total Tier 1 and 2 Capital (Sum of Rows 13 &amp; 26)</t>
  </si>
  <si>
    <t>Tier 2 Capital Allowed (Minimum of Row 13 &amp; 25)</t>
  </si>
  <si>
    <t>Total Tier 2 Capital (Row 19 + Row 24)</t>
  </si>
  <si>
    <t xml:space="preserve">Gross Tier 2B Capital (Sum of Rows 20 to 23 limited to 50% of Row 13) </t>
  </si>
  <si>
    <t>Other</t>
  </si>
  <si>
    <t>Other Debentures</t>
  </si>
  <si>
    <t>Subordinated Debt</t>
  </si>
  <si>
    <t>Preference Shares</t>
  </si>
  <si>
    <t>Tier 2B (Limited Life Instruments)</t>
  </si>
  <si>
    <t>Gross Tier 2A Capital (Sum of Rows 14 to 18)</t>
  </si>
  <si>
    <t>Unrealized gains on real estate (limited to 20% of Net Tier 1 Capital)</t>
  </si>
  <si>
    <t>Unrealized gains on assets (excluding gains on real estate)</t>
  </si>
  <si>
    <t>Hybrid Capital</t>
  </si>
  <si>
    <t>Preference Shares excluded in Tier 1 due to limit</t>
  </si>
  <si>
    <t>Tier 2A</t>
  </si>
  <si>
    <r>
      <t xml:space="preserve">Tier 2 Capital - </t>
    </r>
    <r>
      <rPr>
        <sz val="11"/>
        <rFont val="Arial"/>
        <family val="2"/>
      </rPr>
      <t>refer Guideline 4 B</t>
    </r>
  </si>
  <si>
    <r>
      <t xml:space="preserve">Net Tier 1 Capital </t>
    </r>
    <r>
      <rPr>
        <sz val="10"/>
        <rFont val="Arial"/>
        <family val="2"/>
      </rPr>
      <t>(must be in excess of minimum under Regulation 60)</t>
    </r>
    <r>
      <rPr>
        <b/>
        <sz val="10"/>
        <rFont val="Arial"/>
        <family val="2"/>
      </rPr>
      <t xml:space="preserve"> (Row 9 - Row 12)</t>
    </r>
  </si>
  <si>
    <t>Total Deductions (Sum of Rows 10 to 11)</t>
  </si>
  <si>
    <t>Unrealized gains on assets included in retained earnings or revaluation reserves</t>
  </si>
  <si>
    <r>
      <t xml:space="preserve">Deductions - </t>
    </r>
    <r>
      <rPr>
        <sz val="11"/>
        <rFont val="Arial"/>
        <family val="2"/>
      </rPr>
      <t>refer to Guideline 4 A(b)</t>
    </r>
  </si>
  <si>
    <t>Gross Tier 1 Capital (Sum of Rows 1 to 8)</t>
  </si>
  <si>
    <t>Other (including financial instruments specifically approved by the Commission)</t>
  </si>
  <si>
    <t>Non-controlling interest</t>
  </si>
  <si>
    <t>Revaluation reserves</t>
  </si>
  <si>
    <t>Preference shares (not to exceed 33% of Tier 1 Capital ex Pref Shares)</t>
  </si>
  <si>
    <t>Retained earnings</t>
  </si>
  <si>
    <t>Contributed surplus</t>
  </si>
  <si>
    <t>Ordinary shares</t>
  </si>
  <si>
    <r>
      <t xml:space="preserve">Tier 1 - </t>
    </r>
    <r>
      <rPr>
        <sz val="11"/>
        <rFont val="Arial"/>
        <family val="2"/>
      </rPr>
      <t>refer to Guideline 4 A (a)</t>
    </r>
  </si>
  <si>
    <t>Total Asset Default Risk Charge (Sum of Rows 1 to 41, Column C)</t>
  </si>
  <si>
    <t>Total Assets (Sum of Rows 1 to 41, Column A)</t>
  </si>
  <si>
    <t>Other assets</t>
  </si>
  <si>
    <t>Motor vehicles</t>
  </si>
  <si>
    <t>Leasehold improvements</t>
  </si>
  <si>
    <t>Computer software</t>
  </si>
  <si>
    <t>Office, furniture and fixtures</t>
  </si>
  <si>
    <t>Equipment and machinery</t>
  </si>
  <si>
    <t>Prepayments</t>
  </si>
  <si>
    <t>Accounts receivable</t>
  </si>
  <si>
    <t>Land and building (used in operations)</t>
  </si>
  <si>
    <t>Interest receivable on investments</t>
  </si>
  <si>
    <t>Over 60 days outstanding</t>
  </si>
  <si>
    <t>31 - 60 days outstanding</t>
  </si>
  <si>
    <t>0 - 30 days outstanding</t>
  </si>
  <si>
    <t>Premium receivables:</t>
  </si>
  <si>
    <t>Receivables from agents:</t>
  </si>
  <si>
    <t>Assets for insurance acquisition cash flows</t>
  </si>
  <si>
    <t>All other reinsurers</t>
  </si>
  <si>
    <t>Reinsurer at least investment grade rated (S&amp;P BBB- and above)</t>
  </si>
  <si>
    <t>Reinsurance contract held assets</t>
  </si>
  <si>
    <t>Other investments</t>
  </si>
  <si>
    <t>Investment in related parties if not financial subsidiary</t>
  </si>
  <si>
    <t>Mutual funds</t>
  </si>
  <si>
    <t>Mortgage loans - non-performing (overdue 90 days or more)</t>
  </si>
  <si>
    <t>Mortgage loans - performing</t>
  </si>
  <si>
    <t>Other debt instruments - non-listed</t>
  </si>
  <si>
    <t>Other debt instruments - listed</t>
  </si>
  <si>
    <t>Preferred shares - non-listed</t>
  </si>
  <si>
    <t>Preferred shares - listed</t>
  </si>
  <si>
    <t>Equity securities - non-listed</t>
  </si>
  <si>
    <t>Equity securities - listed</t>
  </si>
  <si>
    <t>Real estate / Investment Property</t>
  </si>
  <si>
    <t>Corporate bonds - non-listed</t>
  </si>
  <si>
    <t>Corporate bonds - listed</t>
  </si>
  <si>
    <t>Government corporation/agency bonds (not guaranteed)</t>
  </si>
  <si>
    <t>Government and government guaranteed securities</t>
  </si>
  <si>
    <t>Treasury notes/bonds</t>
  </si>
  <si>
    <t>Treasury bills</t>
  </si>
  <si>
    <t>Bank certificates of deposit</t>
  </si>
  <si>
    <t>Cash, bank balances and bank deposits</t>
  </si>
  <si>
    <t>Required Capital (A*B)</t>
  </si>
  <si>
    <t xml:space="preserve">Factor </t>
  </si>
  <si>
    <t>Amount</t>
  </si>
  <si>
    <t>C</t>
  </si>
  <si>
    <t>B</t>
  </si>
  <si>
    <t>A</t>
  </si>
  <si>
    <t>Note: Insurance receivables that are included in insurance contract liabilities should be included in the asset default risk charge calculation</t>
  </si>
  <si>
    <t>Form: Asset Default Risk Charge</t>
  </si>
  <si>
    <t>Insert rows for additional assets and liabilities, as required.</t>
  </si>
  <si>
    <t>Total Off Balance Sheet Risk Charge (Sum of Rows 1 &amp; 2)</t>
  </si>
  <si>
    <t>Total Off Balance Sheet Asset</t>
  </si>
  <si>
    <t>Liability 4</t>
  </si>
  <si>
    <t>Liability 3</t>
  </si>
  <si>
    <t>Liability 2</t>
  </si>
  <si>
    <t>Liability 1</t>
  </si>
  <si>
    <t>Off Balance Sheet Liability</t>
  </si>
  <si>
    <t>Asset 4</t>
  </si>
  <si>
    <t>Asset 3</t>
  </si>
  <si>
    <t>Asset 2</t>
  </si>
  <si>
    <t>Asset 1</t>
  </si>
  <si>
    <t>Off Balance Sheet Asset</t>
  </si>
  <si>
    <t>Required Capital (C*D)</t>
  </si>
  <si>
    <t>Net Assets A-B</t>
  </si>
  <si>
    <t>Adjustment for Collateral / Guarantee</t>
  </si>
  <si>
    <t>E</t>
  </si>
  <si>
    <t>D</t>
  </si>
  <si>
    <t>Form: Off Balance Sheet Risk Charge</t>
  </si>
  <si>
    <t>Insert rows for additional currencies, as required.</t>
  </si>
  <si>
    <t>Total Foreign Exchange Risk Charge (Row 1 + Row 2 - Row 3)</t>
  </si>
  <si>
    <t>Mismatch provision in policy liabilities</t>
  </si>
  <si>
    <t>Deduct</t>
  </si>
  <si>
    <t>Total rated BBB- and below</t>
  </si>
  <si>
    <t>Currency 2</t>
  </si>
  <si>
    <t>Currency 1</t>
  </si>
  <si>
    <r>
      <t>Countries rated BBB</t>
    </r>
    <r>
      <rPr>
        <b/>
        <vertAlign val="superscript"/>
        <sz val="11"/>
        <color theme="1"/>
        <rFont val="Arial"/>
        <family val="2"/>
      </rPr>
      <t>-</t>
    </r>
    <r>
      <rPr>
        <b/>
        <sz val="11"/>
        <color theme="1"/>
        <rFont val="Arial"/>
        <family val="2"/>
      </rPr>
      <t xml:space="preserve"> and below</t>
    </r>
  </si>
  <si>
    <t>Total rated BBB and above</t>
  </si>
  <si>
    <t>Countries rated BBB and above</t>
  </si>
  <si>
    <t>$'000</t>
  </si>
  <si>
    <t>Required Capital (D*E)</t>
  </si>
  <si>
    <t>Factor</t>
  </si>
  <si>
    <t>Net Open Position in BAH$ (A-B)*C (absolute value)</t>
  </si>
  <si>
    <t>Exchange Rate used for conversion to Bahamas dollars</t>
  </si>
  <si>
    <t>Liabilities denominated in Currency</t>
  </si>
  <si>
    <t>Assets backing liabilities denominated in Currency</t>
  </si>
  <si>
    <t>Currency</t>
  </si>
  <si>
    <t>F</t>
  </si>
  <si>
    <t>Form: Foreign Currency Mismatch Risk Charge</t>
  </si>
  <si>
    <t>Total Premium Adequacy Risk Charge (Sum of Rows 1 to 8)</t>
  </si>
  <si>
    <t>Title</t>
  </si>
  <si>
    <t>Marine, Aviation and Transport</t>
  </si>
  <si>
    <t>Pecuniary Loss</t>
  </si>
  <si>
    <t>Liability</t>
  </si>
  <si>
    <t>Motor Vehicles</t>
  </si>
  <si>
    <t>Commercial Property</t>
  </si>
  <si>
    <t>Personal Property</t>
  </si>
  <si>
    <t>Total: Unexpired Coverage for Reinsurance Contracts Held 
D + E</t>
  </si>
  <si>
    <t>For groups that use the PAA to determine their ARC</t>
  </si>
  <si>
    <t>For groups that use the GMM to determine their ARC</t>
  </si>
  <si>
    <t>Total: Unexpired Coverage for Insurance Contracts Issued 
A + B</t>
  </si>
  <si>
    <t>For groups that use the PAA to determine their LRC</t>
  </si>
  <si>
    <t>For groups that use the GMM to determine their LRC</t>
  </si>
  <si>
    <t>Line of Business</t>
  </si>
  <si>
    <t>Risk Charge</t>
  </si>
  <si>
    <t>Risk Factor</t>
  </si>
  <si>
    <t>Greater of Total Net Unexpired Coverage (PAA) and Net Premiums Received (Past 12 mo.)</t>
  </si>
  <si>
    <t>Net Premiums Received (Past 12 mo.)</t>
  </si>
  <si>
    <t>Net Unexpired Coverage for Insurance Contract Liabilities
C - F</t>
  </si>
  <si>
    <t>Asset for Unexpired Coverage for Reinsurance Contracts Held  (Include discounting, if applicable, and exclude Risk Adjustment)</t>
  </si>
  <si>
    <t>Liability for Unexpired Coverage for Insurance Contracts Issued (Include discounting, if applicable, and exclude Risk Adjustment)</t>
  </si>
  <si>
    <t>K</t>
  </si>
  <si>
    <t>J</t>
  </si>
  <si>
    <t>I</t>
  </si>
  <si>
    <t>H</t>
  </si>
  <si>
    <t>G</t>
  </si>
  <si>
    <t>Form: Premium Adequacy Risk Charge</t>
  </si>
  <si>
    <t>Difference (Row 13 - Row 14)</t>
  </si>
  <si>
    <t>Financial statements</t>
  </si>
  <si>
    <t>Total</t>
  </si>
  <si>
    <t>Unexpired Coverage</t>
  </si>
  <si>
    <t>Incurred Claims</t>
  </si>
  <si>
    <t>Net Liability</t>
  </si>
  <si>
    <t>Asset</t>
  </si>
  <si>
    <t>Reconciliation of the Net Liability for Incurred Claims and Unexpired Coverage with the Balance Sheet</t>
  </si>
  <si>
    <t>Total Outstanding Claims Risk Charge (Sum of Rows 1 to 8)</t>
  </si>
  <si>
    <t>Net Liability for Incurred Claims
A - B</t>
  </si>
  <si>
    <t>Asset for Incurred Claims for Reinsurance Contracts Held less Risk Adjustment</t>
  </si>
  <si>
    <t>Liability for Incurred Claims for Insurance Contracts Issued less Risk Adjustment</t>
  </si>
  <si>
    <t>Form: Outstanding Claims Risk Charge</t>
  </si>
  <si>
    <r>
      <t>Total Catastrophe Risk Charge</t>
    </r>
    <r>
      <rPr>
        <sz val="10"/>
        <color theme="1"/>
        <rFont val="Arial"/>
        <family val="2"/>
      </rPr>
      <t xml:space="preserve"> - refer Guideline 5 F</t>
    </r>
  </si>
  <si>
    <t>Reinsurance (Marine/ Aviation / Transport)</t>
  </si>
  <si>
    <t>Reinsurance (Casualty)</t>
  </si>
  <si>
    <t>Reinsurance (Property)</t>
  </si>
  <si>
    <t>Miscellaneous / Other</t>
  </si>
  <si>
    <t>Assistance</t>
  </si>
  <si>
    <t>Legal Expense</t>
  </si>
  <si>
    <t>Credit</t>
  </si>
  <si>
    <t>Fire/Property</t>
  </si>
  <si>
    <t>Marine / Aviation / Transport</t>
  </si>
  <si>
    <t>Motor, Other</t>
  </si>
  <si>
    <t>Motor, 3rd-party</t>
  </si>
  <si>
    <t>Net Premiums</t>
  </si>
  <si>
    <t>Form: Catastrophe Risk Charge - Method 1</t>
  </si>
  <si>
    <t>Total Capital Provision Required</t>
  </si>
  <si>
    <t>Capital Provision</t>
  </si>
  <si>
    <t>Probable Maximum Loss less Reinsurance Collectable (Row 7 - Row 8)</t>
  </si>
  <si>
    <t>Reinsurance Collectable</t>
  </si>
  <si>
    <t>Probable Maximum Loss</t>
  </si>
  <si>
    <t>($'000)</t>
  </si>
  <si>
    <t>Earthquake</t>
  </si>
  <si>
    <t>Windstorm</t>
  </si>
  <si>
    <t>Particulars</t>
  </si>
  <si>
    <t>MARGIN REQUIRED FOR CATASTROPHES - MODEL-GENERATED METHOD</t>
  </si>
  <si>
    <t xml:space="preserve">*Relates ONLY to policies that provide benefits as a result of losses from a catastrophe </t>
  </si>
  <si>
    <t>Gross Aggregates (Sum of Rows 3 to 5)</t>
  </si>
  <si>
    <t>Facultative (Company Retains No Risk)</t>
  </si>
  <si>
    <t>Facultative (Company Retains Partial  Risk)</t>
  </si>
  <si>
    <t>Company's  Gross Net Aggregates</t>
  </si>
  <si>
    <t>Catastrophe Exposed Aggregates</t>
  </si>
  <si>
    <t>Reinsurance Collectable:</t>
  </si>
  <si>
    <t>Probable Maximum Loss:                                     (Windstorm - 250 year return period; Earthquake - 500 year return period)</t>
  </si>
  <si>
    <t>Other Lines*</t>
  </si>
  <si>
    <t>Motor*</t>
  </si>
  <si>
    <t>Property*</t>
  </si>
  <si>
    <t>Components</t>
  </si>
  <si>
    <t xml:space="preserve"> MODEL-GENERATED METHOD</t>
  </si>
  <si>
    <t>Form: Catastrophe Risk Charge - Method 2</t>
  </si>
  <si>
    <r>
      <t xml:space="preserve">** Net Premiums are to reflect the full deduction for reinsurance without application of the limit placed in Regulation 92 of the Insurance(General) Regulations, 2010. This amount </t>
    </r>
    <r>
      <rPr>
        <b/>
        <i/>
        <sz val="10"/>
        <color theme="1"/>
        <rFont val="Arial"/>
        <family val="2"/>
      </rPr>
      <t xml:space="preserve">should </t>
    </r>
    <r>
      <rPr>
        <i/>
        <sz val="10"/>
        <rFont val="Arial"/>
        <family val="2"/>
      </rPr>
      <t>reflect a deduction for catastrophe cover.</t>
    </r>
  </si>
  <si>
    <r>
      <t xml:space="preserve">*Net Premiums are to reflect the full deduction for reinsurance without application of the limit placed in Regulation 92 of the Insurance(General) Regulations, 2010. This amount </t>
    </r>
    <r>
      <rPr>
        <b/>
        <i/>
        <sz val="10"/>
        <color theme="1"/>
        <rFont val="Arial"/>
        <family val="2"/>
      </rPr>
      <t>should not</t>
    </r>
    <r>
      <rPr>
        <i/>
        <sz val="10"/>
        <rFont val="Arial"/>
        <family val="2"/>
      </rPr>
      <t xml:space="preserve"> reflect a deduction for catastrophe cover.</t>
    </r>
  </si>
  <si>
    <t>Total (Sum of Rows 1 to 12)</t>
  </si>
  <si>
    <t>%</t>
  </si>
  <si>
    <t>% Sum Insured Reinsured</t>
  </si>
  <si>
    <t>% Premiums Reinsured</t>
  </si>
  <si>
    <t>Net Sum Insured</t>
  </si>
  <si>
    <t>Net Premiums**</t>
  </si>
  <si>
    <t>Net Premiums*</t>
  </si>
  <si>
    <t>Gross Sum Insured</t>
  </si>
  <si>
    <t>Gross Premiums</t>
  </si>
  <si>
    <t>Please add additional lines if all lines of business are not covered</t>
  </si>
  <si>
    <t>Please fill in this information for all lines of business whether reinsured or not and also where fully reinsured</t>
  </si>
  <si>
    <t>Form: Reinsurance</t>
  </si>
  <si>
    <t>Explain the difference above, if any, here:</t>
  </si>
  <si>
    <t>Difference (Row 10 - Row 9)</t>
  </si>
  <si>
    <t>Total assets from financial statements</t>
  </si>
  <si>
    <t>Total (Sum of Rows 1 to 7 - Row 8)</t>
  </si>
  <si>
    <t>Insurance receivables included in the IFRS 17 insurance contract liability</t>
  </si>
  <si>
    <t>Assets excluded from available capital – Branches</t>
  </si>
  <si>
    <t xml:space="preserve">             Other (specify)</t>
  </si>
  <si>
    <t xml:space="preserve">             Investment in financial subsidiaries</t>
  </si>
  <si>
    <t xml:space="preserve">             Pension plan assets</t>
  </si>
  <si>
    <t xml:space="preserve">             Back to back placements</t>
  </si>
  <si>
    <t xml:space="preserve">             Goodwill and other intangible assets</t>
  </si>
  <si>
    <t>Assets excluded from available capital - Domestic Company</t>
  </si>
  <si>
    <t>Assets Included in calculation of required capital</t>
  </si>
  <si>
    <t>Reconciliation of Assets included in Asset Default Risk Charge with Balance Sheet</t>
  </si>
  <si>
    <t>Form: Disclosure Items</t>
  </si>
  <si>
    <t>Entity Name:</t>
  </si>
  <si>
    <t>Insurer Name</t>
  </si>
  <si>
    <t>Entity Type (Domestic / Branch):</t>
  </si>
  <si>
    <t>Insurer Type</t>
  </si>
  <si>
    <t>FOR THE QUARTER ENDED:</t>
  </si>
  <si>
    <r>
      <t xml:space="preserve">CAPITAL REQUIREMENT - </t>
    </r>
    <r>
      <rPr>
        <b/>
        <sz val="12"/>
        <color rgb="FFC00000"/>
        <rFont val="Arial"/>
        <family val="2"/>
      </rPr>
      <t>General Insurance</t>
    </r>
  </si>
  <si>
    <t>CONSOLIDATED STATEMENT OF FINANCIAL POSITION</t>
  </si>
  <si>
    <t>IFRS17 Basis</t>
  </si>
  <si>
    <t>Cash and cash equivalents</t>
  </si>
  <si>
    <t>Financial Investments</t>
  </si>
  <si>
    <t xml:space="preserve">    - Measured at fair value</t>
  </si>
  <si>
    <t xml:space="preserve">    - Measured at amortized cost</t>
  </si>
  <si>
    <t xml:space="preserve">    - Transferred under securities lending and repurchase agreements</t>
  </si>
  <si>
    <t>Receivables</t>
  </si>
  <si>
    <t>Current tax assets</t>
  </si>
  <si>
    <t>Insurance contract assets</t>
  </si>
  <si>
    <t>Reinsurance contract assets</t>
  </si>
  <si>
    <t>Investment property</t>
  </si>
  <si>
    <t>Equity accounted investees</t>
  </si>
  <si>
    <t>Property &amp; Equipment</t>
  </si>
  <si>
    <t xml:space="preserve">    - Owner-occupied property at fair value</t>
  </si>
  <si>
    <t xml:space="preserve">    - Leased property and equipment</t>
  </si>
  <si>
    <t xml:space="preserve">    - Other</t>
  </si>
  <si>
    <t>Intangible assets and goodwill</t>
  </si>
  <si>
    <t>Deferred tax assets</t>
  </si>
  <si>
    <t>Liabilities</t>
  </si>
  <si>
    <t>Payables</t>
  </si>
  <si>
    <t>Derivative liabilities</t>
  </si>
  <si>
    <t>Current tax liabilities</t>
  </si>
  <si>
    <t>Investment contract liabilities</t>
  </si>
  <si>
    <t>Third party interests in consolidated funds</t>
  </si>
  <si>
    <t>Insurance contract liabilities</t>
  </si>
  <si>
    <t>Reinsurance contract liabilities</t>
  </si>
  <si>
    <t>Loans and borrowings</t>
  </si>
  <si>
    <t>Lease liabilities</t>
  </si>
  <si>
    <t>Provisions</t>
  </si>
  <si>
    <t>Deferred tax liabilities</t>
  </si>
  <si>
    <t>Other liabilities</t>
  </si>
  <si>
    <t>Total Liabilities</t>
  </si>
  <si>
    <t>Equity</t>
  </si>
  <si>
    <t>Share capital and share premium</t>
  </si>
  <si>
    <t>Other reserves</t>
  </si>
  <si>
    <t>Equity attributable to owners of the Company</t>
  </si>
  <si>
    <t>Non-controlling interests</t>
  </si>
  <si>
    <t>Total Equity</t>
  </si>
  <si>
    <t>Total Liabilities and Equity</t>
  </si>
  <si>
    <t>Net Tier 1 must be greater than 2,000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</si>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</sst>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#,##0.000"/>
  </numFmts>
  <fonts count="40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b/>
      <sz val="26"/>
      <color theme="1"/>
      <name val="Arial"/>
      <family val="2"/>
    </font>
    <font>
      <b/>
      <u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3" tint="-0.499984740745262"/>
      <name val="Arial"/>
      <family val="2"/>
    </font>
    <font>
      <sz val="9"/>
      <color indexed="81"/>
      <name val="Tahoma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u/>
      <sz val="11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C00000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322">
    <xf numFmtId="0" fontId="0" fillId="0" borderId="0" xfId="0"/>
    <xf numFmtId="0" fontId="3" fillId="0" borderId="0" xfId="2" applyFont="1"/>
    <xf numFmtId="0" fontId="3" fillId="0" borderId="0" xfId="3" applyFont="1"/>
    <xf numFmtId="9" fontId="5" fillId="2" borderId="1" xfId="1" applyFont="1" applyFill="1" applyBorder="1" applyAlignment="1">
      <alignment vertical="top"/>
    </xf>
    <xf numFmtId="0" fontId="5" fillId="0" borderId="2" xfId="4" applyFont="1" applyBorder="1" applyAlignment="1">
      <alignment vertical="top"/>
    </xf>
    <xf numFmtId="164" fontId="7" fillId="0" borderId="3" xfId="5" applyNumberFormat="1" applyFont="1" applyFill="1" applyBorder="1" applyAlignment="1" applyProtection="1">
      <alignment horizontal="right" vertical="top"/>
    </xf>
    <xf numFmtId="0" fontId="7" fillId="0" borderId="4" xfId="4" applyFont="1" applyBorder="1" applyAlignment="1">
      <alignment vertical="top"/>
    </xf>
    <xf numFmtId="164" fontId="5" fillId="3" borderId="3" xfId="5" applyNumberFormat="1" applyFont="1" applyFill="1" applyBorder="1" applyAlignment="1" applyProtection="1">
      <alignment horizontal="right" vertical="top"/>
    </xf>
    <xf numFmtId="0" fontId="5" fillId="0" borderId="4" xfId="4" applyFont="1" applyBorder="1" applyAlignment="1">
      <alignment vertical="top"/>
    </xf>
    <xf numFmtId="164" fontId="7" fillId="4" borderId="3" xfId="5" applyNumberFormat="1" applyFont="1" applyFill="1" applyBorder="1" applyAlignment="1" applyProtection="1">
      <alignment horizontal="right" vertical="top"/>
    </xf>
    <xf numFmtId="0" fontId="8" fillId="0" borderId="0" xfId="2" applyFont="1"/>
    <xf numFmtId="0" fontId="9" fillId="0" borderId="0" xfId="0" applyFont="1"/>
    <xf numFmtId="38" fontId="3" fillId="0" borderId="0" xfId="2" applyNumberFormat="1" applyFont="1"/>
    <xf numFmtId="9" fontId="3" fillId="0" borderId="0" xfId="6" applyFont="1" applyProtection="1"/>
    <xf numFmtId="0" fontId="10" fillId="0" borderId="0" xfId="3" applyFont="1"/>
    <xf numFmtId="0" fontId="10" fillId="0" borderId="0" xfId="2" applyFont="1" applyAlignment="1">
      <alignment horizontal="center"/>
    </xf>
    <xf numFmtId="0" fontId="7" fillId="0" borderId="4" xfId="4" applyFont="1" applyBorder="1" applyAlignment="1" applyProtection="1">
      <alignment vertical="top"/>
      <protection locked="0"/>
    </xf>
    <xf numFmtId="0" fontId="11" fillId="0" borderId="5" xfId="4" applyFont="1" applyBorder="1" applyAlignment="1">
      <alignment horizontal="right" vertical="top" wrapText="1"/>
    </xf>
    <xf numFmtId="0" fontId="11" fillId="0" borderId="0" xfId="4" applyFont="1" applyAlignment="1">
      <alignment vertical="top"/>
    </xf>
    <xf numFmtId="0" fontId="11" fillId="0" borderId="6" xfId="4" applyFont="1" applyBorder="1" applyAlignment="1">
      <alignment horizontal="right" vertical="top" wrapText="1"/>
    </xf>
    <xf numFmtId="0" fontId="11" fillId="0" borderId="7" xfId="4" applyFont="1" applyBorder="1" applyAlignment="1">
      <alignment vertical="top"/>
    </xf>
    <xf numFmtId="0" fontId="11" fillId="0" borderId="8" xfId="4" applyFont="1" applyBorder="1" applyAlignment="1">
      <alignment vertical="top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3" applyProtection="1">
      <protection locked="0"/>
    </xf>
    <xf numFmtId="0" fontId="1" fillId="0" borderId="0" xfId="3"/>
    <xf numFmtId="164" fontId="5" fillId="4" borderId="6" xfId="5" applyNumberFormat="1" applyFont="1" applyFill="1" applyBorder="1" applyAlignment="1" applyProtection="1">
      <alignment horizontal="right" vertical="top"/>
      <protection locked="0"/>
    </xf>
    <xf numFmtId="0" fontId="5" fillId="0" borderId="9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10" fillId="0" borderId="0" xfId="3" applyFont="1" applyProtection="1">
      <protection locked="0"/>
    </xf>
    <xf numFmtId="164" fontId="5" fillId="3" borderId="1" xfId="5" applyNumberFormat="1" applyFont="1" applyFill="1" applyBorder="1" applyAlignment="1" applyProtection="1">
      <alignment horizontal="right" vertical="top"/>
    </xf>
    <xf numFmtId="0" fontId="5" fillId="0" borderId="11" xfId="4" applyFont="1" applyBorder="1" applyAlignment="1">
      <alignment vertical="top"/>
    </xf>
    <xf numFmtId="0" fontId="19" fillId="0" borderId="0" xfId="3" applyFont="1" applyProtection="1">
      <protection locked="0"/>
    </xf>
    <xf numFmtId="0" fontId="19" fillId="0" borderId="0" xfId="3" applyFont="1"/>
    <xf numFmtId="164" fontId="7" fillId="4" borderId="3" xfId="5" applyNumberFormat="1" applyFont="1" applyFill="1" applyBorder="1" applyAlignment="1" applyProtection="1">
      <alignment horizontal="right" vertical="top"/>
      <protection locked="0"/>
    </xf>
    <xf numFmtId="0" fontId="5" fillId="0" borderId="0" xfId="4" applyFont="1" applyAlignment="1">
      <alignment vertical="top" wrapText="1"/>
    </xf>
    <xf numFmtId="0" fontId="5" fillId="0" borderId="12" xfId="4" applyFont="1" applyBorder="1" applyAlignment="1">
      <alignment vertical="top"/>
    </xf>
    <xf numFmtId="164" fontId="7" fillId="0" borderId="3" xfId="5" applyNumberFormat="1" applyFont="1" applyFill="1" applyBorder="1" applyAlignment="1" applyProtection="1">
      <alignment horizontal="right" vertical="top"/>
      <protection locked="0"/>
    </xf>
    <xf numFmtId="0" fontId="10" fillId="0" borderId="13" xfId="0" applyFont="1" applyBorder="1"/>
    <xf numFmtId="0" fontId="13" fillId="0" borderId="0" xfId="3" applyFont="1" applyProtection="1">
      <protection locked="0"/>
    </xf>
    <xf numFmtId="0" fontId="13" fillId="0" borderId="0" xfId="3" applyFont="1"/>
    <xf numFmtId="0" fontId="10" fillId="0" borderId="0" xfId="0" applyFont="1"/>
    <xf numFmtId="0" fontId="13" fillId="0" borderId="14" xfId="3" applyFont="1" applyBorder="1" applyAlignment="1">
      <alignment horizontal="right"/>
    </xf>
    <xf numFmtId="0" fontId="11" fillId="0" borderId="15" xfId="4" applyFont="1" applyBorder="1" applyAlignment="1">
      <alignment vertical="top"/>
    </xf>
    <xf numFmtId="0" fontId="10" fillId="0" borderId="7" xfId="3" applyFont="1" applyBorder="1" applyAlignment="1">
      <alignment horizontal="right"/>
    </xf>
    <xf numFmtId="0" fontId="20" fillId="0" borderId="0" xfId="4" applyFont="1"/>
    <xf numFmtId="0" fontId="14" fillId="0" borderId="0" xfId="3" applyFont="1"/>
    <xf numFmtId="0" fontId="14" fillId="0" borderId="0" xfId="3" applyFont="1" applyAlignment="1">
      <alignment horizontal="center"/>
    </xf>
    <xf numFmtId="164" fontId="5" fillId="4" borderId="1" xfId="5" applyNumberFormat="1" applyFont="1" applyFill="1" applyBorder="1" applyAlignment="1" applyProtection="1">
      <alignment horizontal="right" vertical="top"/>
      <protection locked="0"/>
    </xf>
    <xf numFmtId="0" fontId="13" fillId="0" borderId="6" xfId="3" applyFont="1" applyBorder="1" applyAlignment="1">
      <alignment horizontal="center"/>
    </xf>
    <xf numFmtId="0" fontId="10" fillId="0" borderId="10" xfId="3" quotePrefix="1" applyFont="1" applyBorder="1"/>
    <xf numFmtId="0" fontId="10" fillId="0" borderId="7" xfId="3" applyFont="1" applyBorder="1" applyAlignment="1">
      <alignment vertical="top"/>
    </xf>
    <xf numFmtId="0" fontId="13" fillId="0" borderId="16" xfId="3" applyFont="1" applyBorder="1" applyAlignment="1">
      <alignment horizontal="center"/>
    </xf>
    <xf numFmtId="0" fontId="10" fillId="0" borderId="17" xfId="3" quotePrefix="1" applyFont="1" applyBorder="1"/>
    <xf numFmtId="0" fontId="10" fillId="0" borderId="18" xfId="3" applyFont="1" applyBorder="1"/>
    <xf numFmtId="0" fontId="5" fillId="0" borderId="19" xfId="4" applyFont="1" applyBorder="1" applyAlignment="1">
      <alignment vertical="top"/>
    </xf>
    <xf numFmtId="0" fontId="13" fillId="0" borderId="5" xfId="3" applyFont="1" applyBorder="1" applyAlignment="1">
      <alignment horizontal="center"/>
    </xf>
    <xf numFmtId="0" fontId="19" fillId="0" borderId="5" xfId="3" applyFont="1" applyBorder="1"/>
    <xf numFmtId="0" fontId="10" fillId="0" borderId="20" xfId="3" applyFont="1" applyBorder="1"/>
    <xf numFmtId="0" fontId="5" fillId="0" borderId="21" xfId="4" applyFont="1" applyBorder="1" applyAlignment="1">
      <alignment vertical="top"/>
    </xf>
    <xf numFmtId="0" fontId="13" fillId="0" borderId="22" xfId="3" applyFont="1" applyBorder="1" applyAlignment="1">
      <alignment horizontal="left" indent="3"/>
    </xf>
    <xf numFmtId="0" fontId="13" fillId="0" borderId="20" xfId="3" applyFont="1" applyBorder="1" applyAlignment="1" applyProtection="1">
      <alignment vertical="top"/>
      <protection locked="0"/>
    </xf>
    <xf numFmtId="0" fontId="7" fillId="0" borderId="21" xfId="4" applyFont="1" applyBorder="1" applyAlignment="1">
      <alignment vertical="top"/>
    </xf>
    <xf numFmtId="0" fontId="13" fillId="0" borderId="20" xfId="3" applyFont="1" applyBorder="1" applyAlignment="1">
      <alignment vertical="top"/>
    </xf>
    <xf numFmtId="0" fontId="21" fillId="0" borderId="22" xfId="3" applyFont="1" applyBorder="1"/>
    <xf numFmtId="0" fontId="10" fillId="0" borderId="22" xfId="3" applyFont="1" applyBorder="1"/>
    <xf numFmtId="0" fontId="9" fillId="0" borderId="22" xfId="3" applyFont="1" applyBorder="1"/>
    <xf numFmtId="0" fontId="10" fillId="0" borderId="0" xfId="3" applyFont="1" applyAlignment="1">
      <alignment vertical="top"/>
    </xf>
    <xf numFmtId="0" fontId="19" fillId="0" borderId="22" xfId="3" applyFont="1" applyBorder="1"/>
    <xf numFmtId="0" fontId="10" fillId="0" borderId="20" xfId="3" applyFont="1" applyBorder="1" applyAlignment="1">
      <alignment vertical="top"/>
    </xf>
    <xf numFmtId="0" fontId="13" fillId="0" borderId="22" xfId="3" applyFont="1" applyBorder="1"/>
    <xf numFmtId="38" fontId="3" fillId="5" borderId="5" xfId="3" applyNumberFormat="1" applyFont="1" applyFill="1" applyBorder="1" applyProtection="1">
      <protection locked="0"/>
    </xf>
    <xf numFmtId="9" fontId="13" fillId="5" borderId="22" xfId="3" applyNumberFormat="1" applyFont="1" applyFill="1" applyBorder="1" applyAlignment="1" applyProtection="1">
      <alignment horizontal="left" indent="3"/>
      <protection locked="0"/>
    </xf>
    <xf numFmtId="0" fontId="10" fillId="0" borderId="22" xfId="3" applyFont="1" applyBorder="1" applyAlignment="1">
      <alignment horizontal="left" indent="3"/>
    </xf>
    <xf numFmtId="38" fontId="22" fillId="0" borderId="0" xfId="3" applyNumberFormat="1" applyFont="1" applyAlignment="1">
      <alignment horizontal="center"/>
    </xf>
    <xf numFmtId="0" fontId="10" fillId="0" borderId="0" xfId="3" applyFont="1" applyAlignment="1">
      <alignment horizontal="left" indent="3"/>
    </xf>
    <xf numFmtId="0" fontId="9" fillId="0" borderId="23" xfId="3" applyFont="1" applyBorder="1"/>
    <xf numFmtId="38" fontId="23" fillId="0" borderId="0" xfId="3" applyNumberFormat="1" applyFont="1" applyAlignment="1">
      <alignment horizontal="left"/>
    </xf>
    <xf numFmtId="0" fontId="10" fillId="0" borderId="22" xfId="3" applyFont="1" applyBorder="1" applyAlignment="1">
      <alignment vertical="top"/>
    </xf>
    <xf numFmtId="0" fontId="13" fillId="0" borderId="24" xfId="3" applyFont="1" applyBorder="1" applyAlignment="1">
      <alignment horizontal="right"/>
    </xf>
    <xf numFmtId="0" fontId="13" fillId="0" borderId="25" xfId="3" applyFont="1" applyBorder="1" applyAlignment="1">
      <alignment horizontal="center"/>
    </xf>
    <xf numFmtId="0" fontId="21" fillId="0" borderId="26" xfId="3" applyFont="1" applyBorder="1"/>
    <xf numFmtId="0" fontId="10" fillId="0" borderId="26" xfId="3" applyFont="1" applyBorder="1"/>
    <xf numFmtId="0" fontId="9" fillId="0" borderId="26" xfId="3" applyFont="1" applyBorder="1"/>
    <xf numFmtId="0" fontId="9" fillId="0" borderId="7" xfId="3" applyFont="1" applyBorder="1" applyAlignment="1">
      <alignment horizontal="right"/>
    </xf>
    <xf numFmtId="0" fontId="21" fillId="0" borderId="10" xfId="3" applyFont="1" applyBorder="1"/>
    <xf numFmtId="0" fontId="9" fillId="0" borderId="9" xfId="3" applyFont="1" applyBorder="1"/>
    <xf numFmtId="3" fontId="8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center"/>
    </xf>
    <xf numFmtId="0" fontId="25" fillId="0" borderId="0" xfId="3" applyFont="1"/>
    <xf numFmtId="3" fontId="8" fillId="3" borderId="18" xfId="3" applyNumberFormat="1" applyFont="1" applyFill="1" applyBorder="1" applyAlignment="1">
      <alignment horizontal="right"/>
    </xf>
    <xf numFmtId="3" fontId="3" fillId="0" borderId="16" xfId="3" applyNumberFormat="1" applyFont="1" applyBorder="1" applyAlignment="1">
      <alignment horizontal="right"/>
    </xf>
    <xf numFmtId="0" fontId="8" fillId="0" borderId="27" xfId="3" applyFont="1" applyBorder="1" applyAlignment="1">
      <alignment vertical="top"/>
    </xf>
    <xf numFmtId="3" fontId="3" fillId="0" borderId="28" xfId="3" applyNumberFormat="1" applyFont="1" applyBorder="1" applyAlignment="1">
      <alignment horizontal="right"/>
    </xf>
    <xf numFmtId="0" fontId="3" fillId="0" borderId="29" xfId="3" applyFont="1" applyBorder="1" applyAlignment="1">
      <alignment vertical="top"/>
    </xf>
    <xf numFmtId="3" fontId="3" fillId="0" borderId="20" xfId="3" applyNumberFormat="1" applyFont="1" applyBorder="1" applyAlignment="1">
      <alignment horizontal="right"/>
    </xf>
    <xf numFmtId="4" fontId="3" fillId="0" borderId="3" xfId="7" applyNumberFormat="1" applyFont="1" applyBorder="1" applyAlignment="1">
      <alignment horizontal="right"/>
    </xf>
    <xf numFmtId="3" fontId="8" fillId="3" borderId="3" xfId="7" applyNumberFormat="1" applyFont="1" applyFill="1" applyBorder="1" applyAlignment="1" applyProtection="1">
      <alignment horizontal="right"/>
    </xf>
    <xf numFmtId="0" fontId="8" fillId="0" borderId="20" xfId="3" applyFont="1" applyBorder="1" applyAlignment="1">
      <alignment vertical="top"/>
    </xf>
    <xf numFmtId="3" fontId="3" fillId="6" borderId="30" xfId="7" applyNumberFormat="1" applyFont="1" applyFill="1" applyBorder="1" applyAlignment="1" applyProtection="1">
      <alignment horizontal="right"/>
      <protection locked="0"/>
    </xf>
    <xf numFmtId="0" fontId="3" fillId="0" borderId="20" xfId="3" applyFont="1" applyBorder="1" applyAlignment="1">
      <alignment vertical="top"/>
    </xf>
    <xf numFmtId="0" fontId="26" fillId="0" borderId="20" xfId="3" applyFont="1" applyBorder="1" applyAlignment="1">
      <alignment horizontal="right" vertical="top"/>
    </xf>
    <xf numFmtId="3" fontId="3" fillId="0" borderId="30" xfId="7" applyNumberFormat="1" applyFont="1" applyFill="1" applyBorder="1" applyAlignment="1" applyProtection="1">
      <alignment horizontal="right"/>
      <protection locked="0"/>
    </xf>
    <xf numFmtId="0" fontId="9" fillId="0" borderId="14" xfId="3" applyFont="1" applyBorder="1" applyAlignment="1">
      <alignment horizontal="right" wrapText="1"/>
    </xf>
    <xf numFmtId="0" fontId="9" fillId="0" borderId="5" xfId="3" applyFont="1" applyBorder="1" applyAlignment="1">
      <alignment horizontal="right" wrapText="1"/>
    </xf>
    <xf numFmtId="0" fontId="9" fillId="0" borderId="14" xfId="3" applyFont="1" applyBorder="1" applyAlignment="1">
      <alignment horizontal="center" wrapText="1"/>
    </xf>
    <xf numFmtId="0" fontId="7" fillId="0" borderId="12" xfId="4" applyFont="1" applyBorder="1" applyAlignment="1">
      <alignment vertical="top"/>
    </xf>
    <xf numFmtId="0" fontId="9" fillId="0" borderId="7" xfId="3" applyFont="1" applyBorder="1" applyAlignment="1">
      <alignment horizontal="right" wrapText="1"/>
    </xf>
    <xf numFmtId="0" fontId="9" fillId="0" borderId="6" xfId="3" applyFont="1" applyBorder="1" applyAlignment="1">
      <alignment horizontal="right" wrapText="1"/>
    </xf>
    <xf numFmtId="0" fontId="9" fillId="0" borderId="7" xfId="3" applyFont="1" applyBorder="1" applyAlignment="1">
      <alignment horizontal="center" wrapText="1"/>
    </xf>
    <xf numFmtId="0" fontId="9" fillId="0" borderId="10" xfId="3" applyFont="1" applyBorder="1"/>
    <xf numFmtId="0" fontId="3" fillId="0" borderId="7" xfId="3" applyFont="1" applyBorder="1"/>
    <xf numFmtId="0" fontId="27" fillId="0" borderId="0" xfId="3" applyFont="1"/>
    <xf numFmtId="0" fontId="29" fillId="0" borderId="0" xfId="0" applyFont="1"/>
    <xf numFmtId="3" fontId="3" fillId="0" borderId="1" xfId="3" applyNumberFormat="1" applyFont="1" applyBorder="1" applyAlignment="1">
      <alignment horizontal="right"/>
    </xf>
    <xf numFmtId="0" fontId="8" fillId="0" borderId="18" xfId="3" applyFont="1" applyBorder="1" applyAlignment="1">
      <alignment vertical="top"/>
    </xf>
    <xf numFmtId="3" fontId="8" fillId="3" borderId="31" xfId="7" applyNumberFormat="1" applyFont="1" applyFill="1" applyBorder="1" applyAlignment="1" applyProtection="1">
      <alignment horizontal="right"/>
    </xf>
    <xf numFmtId="3" fontId="8" fillId="0" borderId="3" xfId="7" applyNumberFormat="1" applyFont="1" applyFill="1" applyBorder="1" applyAlignment="1" applyProtection="1">
      <alignment horizontal="right"/>
    </xf>
    <xf numFmtId="0" fontId="8" fillId="0" borderId="14" xfId="3" applyFont="1" applyBorder="1" applyAlignment="1">
      <alignment vertical="top"/>
    </xf>
    <xf numFmtId="3" fontId="3" fillId="6" borderId="3" xfId="7" applyNumberFormat="1" applyFont="1" applyFill="1" applyBorder="1" applyAlignment="1" applyProtection="1">
      <alignment horizontal="right"/>
      <protection locked="0"/>
    </xf>
    <xf numFmtId="3" fontId="3" fillId="0" borderId="3" xfId="3" applyNumberFormat="1" applyFont="1" applyBorder="1" applyAlignment="1">
      <alignment horizontal="right"/>
    </xf>
    <xf numFmtId="0" fontId="3" fillId="0" borderId="20" xfId="3" applyFont="1" applyBorder="1" applyAlignment="1" applyProtection="1">
      <alignment vertical="top"/>
      <protection locked="0"/>
    </xf>
    <xf numFmtId="0" fontId="3" fillId="0" borderId="14" xfId="3" applyFont="1" applyBorder="1" applyAlignment="1">
      <alignment vertical="top"/>
    </xf>
    <xf numFmtId="0" fontId="17" fillId="0" borderId="31" xfId="3" applyFont="1" applyBorder="1" applyAlignment="1">
      <alignment vertical="top"/>
    </xf>
    <xf numFmtId="0" fontId="8" fillId="0" borderId="20" xfId="3" applyFont="1" applyBorder="1" applyAlignment="1" applyProtection="1">
      <alignment vertical="top"/>
      <protection locked="0"/>
    </xf>
    <xf numFmtId="3" fontId="3" fillId="6" borderId="20" xfId="7" applyNumberFormat="1" applyFont="1" applyFill="1" applyBorder="1" applyAlignment="1" applyProtection="1">
      <alignment horizontal="right"/>
      <protection locked="0"/>
    </xf>
    <xf numFmtId="0" fontId="3" fillId="0" borderId="14" xfId="3" applyFont="1" applyBorder="1" applyAlignment="1">
      <alignment horizontal="right"/>
    </xf>
    <xf numFmtId="0" fontId="3" fillId="0" borderId="30" xfId="3" applyFont="1" applyBorder="1" applyAlignment="1">
      <alignment horizontal="right"/>
    </xf>
    <xf numFmtId="0" fontId="3" fillId="0" borderId="5" xfId="3" applyFont="1" applyBorder="1" applyAlignment="1">
      <alignment horizontal="right"/>
    </xf>
    <xf numFmtId="0" fontId="3" fillId="0" borderId="32" xfId="3" applyFont="1" applyBorder="1" applyAlignment="1">
      <alignment vertical="top"/>
    </xf>
    <xf numFmtId="0" fontId="17" fillId="0" borderId="22" xfId="3" applyFont="1" applyBorder="1" applyAlignment="1">
      <alignment vertical="top"/>
    </xf>
    <xf numFmtId="0" fontId="14" fillId="0" borderId="7" xfId="3" applyFont="1" applyBorder="1"/>
    <xf numFmtId="38" fontId="10" fillId="3" borderId="18" xfId="7" applyNumberFormat="1" applyFont="1" applyFill="1" applyBorder="1" applyAlignment="1">
      <alignment horizontal="right"/>
    </xf>
    <xf numFmtId="0" fontId="30" fillId="3" borderId="1" xfId="3" applyFont="1" applyFill="1" applyBorder="1" applyAlignment="1">
      <alignment horizontal="right"/>
    </xf>
    <xf numFmtId="38" fontId="13" fillId="3" borderId="2" xfId="7" applyNumberFormat="1" applyFont="1" applyFill="1" applyBorder="1" applyAlignment="1">
      <alignment horizontal="right"/>
    </xf>
    <xf numFmtId="38" fontId="13" fillId="3" borderId="1" xfId="7" applyNumberFormat="1" applyFont="1" applyFill="1" applyBorder="1" applyAlignment="1">
      <alignment horizontal="right"/>
    </xf>
    <xf numFmtId="38" fontId="13" fillId="3" borderId="19" xfId="7" applyNumberFormat="1" applyFont="1" applyFill="1" applyBorder="1" applyAlignment="1">
      <alignment horizontal="right"/>
    </xf>
    <xf numFmtId="38" fontId="13" fillId="0" borderId="20" xfId="7" applyNumberFormat="1" applyFont="1" applyBorder="1" applyAlignment="1">
      <alignment horizontal="right"/>
    </xf>
    <xf numFmtId="38" fontId="3" fillId="5" borderId="3" xfId="3" applyNumberFormat="1" applyFont="1" applyFill="1" applyBorder="1" applyAlignment="1" applyProtection="1">
      <alignment horizontal="right"/>
      <protection locked="0"/>
    </xf>
    <xf numFmtId="38" fontId="13" fillId="0" borderId="4" xfId="7" applyNumberFormat="1" applyFont="1" applyBorder="1" applyAlignment="1">
      <alignment horizontal="right"/>
    </xf>
    <xf numFmtId="165" fontId="3" fillId="6" borderId="3" xfId="7" applyNumberFormat="1" applyFont="1" applyFill="1" applyBorder="1" applyAlignment="1" applyProtection="1">
      <alignment horizontal="right"/>
      <protection locked="0"/>
    </xf>
    <xf numFmtId="3" fontId="3" fillId="6" borderId="4" xfId="7" applyNumberFormat="1" applyFont="1" applyFill="1" applyBorder="1" applyAlignment="1" applyProtection="1">
      <alignment horizontal="right"/>
      <protection locked="0"/>
    </xf>
    <xf numFmtId="0" fontId="3" fillId="0" borderId="3" xfId="3" applyFont="1" applyBorder="1" applyAlignment="1">
      <alignment horizontal="right"/>
    </xf>
    <xf numFmtId="38" fontId="13" fillId="0" borderId="3" xfId="7" applyNumberFormat="1" applyFont="1" applyFill="1" applyBorder="1" applyAlignment="1" applyProtection="1">
      <alignment horizontal="right"/>
      <protection locked="0"/>
    </xf>
    <xf numFmtId="3" fontId="13" fillId="0" borderId="3" xfId="7" applyNumberFormat="1" applyFont="1" applyFill="1" applyBorder="1" applyAlignment="1" applyProtection="1">
      <alignment horizontal="right"/>
      <protection locked="0"/>
    </xf>
    <xf numFmtId="3" fontId="13" fillId="0" borderId="21" xfId="7" applyNumberFormat="1" applyFont="1" applyFill="1" applyBorder="1" applyAlignment="1" applyProtection="1">
      <alignment horizontal="right"/>
      <protection locked="0"/>
    </xf>
    <xf numFmtId="0" fontId="1" fillId="0" borderId="0" xfId="3" applyAlignment="1">
      <alignment vertical="top"/>
    </xf>
    <xf numFmtId="0" fontId="17" fillId="0" borderId="21" xfId="3" applyFont="1" applyBorder="1" applyAlignment="1">
      <alignment vertical="top"/>
    </xf>
    <xf numFmtId="3" fontId="8" fillId="3" borderId="20" xfId="7" applyNumberFormat="1" applyFont="1" applyFill="1" applyBorder="1" applyAlignment="1" applyProtection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38" fontId="0" fillId="0" borderId="15" xfId="7" applyNumberFormat="1" applyFont="1" applyBorder="1" applyAlignment="1">
      <alignment horizontal="right"/>
    </xf>
    <xf numFmtId="0" fontId="1" fillId="0" borderId="33" xfId="3" applyBorder="1" applyAlignment="1">
      <alignment horizontal="right"/>
    </xf>
    <xf numFmtId="38" fontId="0" fillId="0" borderId="34" xfId="7" applyNumberFormat="1" applyFont="1" applyBorder="1" applyAlignment="1">
      <alignment horizontal="right"/>
    </xf>
    <xf numFmtId="38" fontId="0" fillId="0" borderId="33" xfId="7" applyNumberFormat="1" applyFont="1" applyBorder="1" applyAlignment="1">
      <alignment horizontal="right"/>
    </xf>
    <xf numFmtId="38" fontId="0" fillId="0" borderId="35" xfId="7" applyNumberFormat="1" applyFont="1" applyBorder="1" applyAlignment="1">
      <alignment horizontal="right"/>
    </xf>
    <xf numFmtId="0" fontId="17" fillId="0" borderId="35" xfId="3" applyFont="1" applyBorder="1" applyAlignment="1">
      <alignment vertical="top"/>
    </xf>
    <xf numFmtId="0" fontId="1" fillId="0" borderId="0" xfId="3" applyAlignment="1">
      <alignment horizontal="center" wrapText="1"/>
    </xf>
    <xf numFmtId="0" fontId="9" fillId="0" borderId="6" xfId="3" applyFont="1" applyBorder="1" applyAlignment="1">
      <alignment horizontal="right" vertical="center" wrapText="1"/>
    </xf>
    <xf numFmtId="0" fontId="9" fillId="0" borderId="10" xfId="3" applyFont="1" applyBorder="1" applyAlignment="1">
      <alignment horizontal="right" vertical="center" wrapText="1"/>
    </xf>
    <xf numFmtId="0" fontId="32" fillId="0" borderId="7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right" vertical="center" wrapText="1"/>
    </xf>
    <xf numFmtId="0" fontId="9" fillId="0" borderId="16" xfId="3" applyFont="1" applyBorder="1" applyAlignment="1">
      <alignment horizontal="right" vertical="center" wrapText="1"/>
    </xf>
    <xf numFmtId="0" fontId="9" fillId="0" borderId="11" xfId="3" applyFont="1" applyBorder="1" applyAlignment="1">
      <alignment horizontal="right" vertical="center" wrapText="1"/>
    </xf>
    <xf numFmtId="0" fontId="9" fillId="0" borderId="17" xfId="3" applyFont="1" applyBorder="1" applyAlignment="1">
      <alignment horizontal="right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right"/>
    </xf>
    <xf numFmtId="0" fontId="9" fillId="0" borderId="9" xfId="3" applyFont="1" applyBorder="1" applyAlignment="1">
      <alignment horizontal="right"/>
    </xf>
    <xf numFmtId="0" fontId="9" fillId="0" borderId="10" xfId="3" applyFont="1" applyBorder="1" applyAlignment="1">
      <alignment horizontal="right"/>
    </xf>
    <xf numFmtId="0" fontId="12" fillId="0" borderId="7" xfId="3" applyFont="1" applyBorder="1"/>
    <xf numFmtId="38" fontId="10" fillId="3" borderId="1" xfId="7" applyNumberFormat="1" applyFont="1" applyFill="1" applyBorder="1" applyAlignment="1">
      <alignment horizontal="right"/>
    </xf>
    <xf numFmtId="0" fontId="3" fillId="0" borderId="11" xfId="3" applyFont="1" applyBorder="1" applyAlignment="1">
      <alignment horizontal="center"/>
    </xf>
    <xf numFmtId="3" fontId="3" fillId="0" borderId="11" xfId="3" applyNumberFormat="1" applyFont="1" applyBorder="1" applyAlignment="1">
      <alignment horizontal="center"/>
    </xf>
    <xf numFmtId="3" fontId="3" fillId="0" borderId="2" xfId="3" applyNumberFormat="1" applyFont="1" applyBorder="1" applyAlignment="1">
      <alignment horizontal="center"/>
    </xf>
    <xf numFmtId="3" fontId="3" fillId="0" borderId="17" xfId="3" applyNumberFormat="1" applyFont="1" applyBorder="1" applyAlignment="1">
      <alignment horizontal="center"/>
    </xf>
    <xf numFmtId="3" fontId="3" fillId="6" borderId="3" xfId="7" applyNumberFormat="1" applyFont="1" applyFill="1" applyBorder="1" applyAlignment="1" applyProtection="1">
      <alignment horizontal="right"/>
    </xf>
    <xf numFmtId="166" fontId="3" fillId="6" borderId="3" xfId="7" applyNumberFormat="1" applyFont="1" applyFill="1" applyBorder="1" applyAlignment="1" applyProtection="1">
      <alignment horizontal="right"/>
    </xf>
    <xf numFmtId="3" fontId="3" fillId="6" borderId="21" xfId="7" applyNumberFormat="1" applyFont="1" applyFill="1" applyBorder="1" applyAlignment="1" applyProtection="1">
      <alignment horizontal="right"/>
      <protection locked="0"/>
    </xf>
    <xf numFmtId="0" fontId="7" fillId="0" borderId="34" xfId="4" applyFont="1" applyBorder="1" applyAlignment="1">
      <alignment vertical="top"/>
    </xf>
    <xf numFmtId="0" fontId="10" fillId="0" borderId="6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7" xfId="3" applyFont="1" applyBorder="1" applyAlignment="1">
      <alignment wrapText="1"/>
    </xf>
    <xf numFmtId="0" fontId="3" fillId="0" borderId="17" xfId="3" applyFont="1" applyBorder="1"/>
    <xf numFmtId="0" fontId="8" fillId="0" borderId="7" xfId="3" applyFont="1" applyBorder="1" applyAlignment="1">
      <alignment horizontal="center" wrapText="1"/>
    </xf>
    <xf numFmtId="0" fontId="8" fillId="0" borderId="10" xfId="3" applyFont="1" applyBorder="1" applyAlignment="1">
      <alignment horizontal="center" wrapText="1"/>
    </xf>
    <xf numFmtId="0" fontId="3" fillId="0" borderId="10" xfId="3" applyFont="1" applyBorder="1"/>
    <xf numFmtId="0" fontId="25" fillId="0" borderId="7" xfId="3" applyFont="1" applyBorder="1" applyAlignment="1">
      <alignment wrapText="1"/>
    </xf>
    <xf numFmtId="0" fontId="3" fillId="0" borderId="26" xfId="3" applyFont="1" applyBorder="1"/>
    <xf numFmtId="164" fontId="5" fillId="4" borderId="1" xfId="5" applyNumberFormat="1" applyFont="1" applyFill="1" applyBorder="1" applyAlignment="1" applyProtection="1">
      <alignment vertical="top"/>
    </xf>
    <xf numFmtId="164" fontId="5" fillId="0" borderId="1" xfId="5" applyNumberFormat="1" applyFont="1" applyFill="1" applyBorder="1" applyAlignment="1" applyProtection="1">
      <alignment vertical="top"/>
    </xf>
    <xf numFmtId="0" fontId="3" fillId="0" borderId="0" xfId="0" applyFont="1"/>
    <xf numFmtId="164" fontId="7" fillId="4" borderId="3" xfId="5" applyNumberFormat="1" applyFont="1" applyFill="1" applyBorder="1" applyAlignment="1" applyProtection="1">
      <alignment vertical="top"/>
    </xf>
    <xf numFmtId="164" fontId="7" fillId="0" borderId="3" xfId="5" applyNumberFormat="1" applyFont="1" applyFill="1" applyBorder="1" applyAlignment="1" applyProtection="1">
      <alignment vertical="top"/>
    </xf>
    <xf numFmtId="0" fontId="8" fillId="0" borderId="6" xfId="3" applyFont="1" applyBorder="1" applyAlignment="1">
      <alignment horizontal="center" vertical="center" wrapText="1"/>
    </xf>
    <xf numFmtId="0" fontId="3" fillId="0" borderId="9" xfId="3" applyFont="1" applyBorder="1"/>
    <xf numFmtId="0" fontId="3" fillId="0" borderId="24" xfId="3" applyFont="1" applyBorder="1"/>
    <xf numFmtId="0" fontId="11" fillId="0" borderId="33" xfId="4" applyFont="1" applyBorder="1" applyAlignment="1">
      <alignment horizontal="center" vertical="top" wrapText="1"/>
    </xf>
    <xf numFmtId="0" fontId="10" fillId="0" borderId="26" xfId="4" applyFont="1" applyBorder="1" applyAlignment="1">
      <alignment horizontal="left" vertical="top"/>
    </xf>
    <xf numFmtId="38" fontId="10" fillId="3" borderId="1" xfId="7" applyNumberFormat="1" applyFont="1" applyFill="1" applyBorder="1" applyAlignment="1" applyProtection="1">
      <alignment horizontal="right"/>
    </xf>
    <xf numFmtId="0" fontId="3" fillId="0" borderId="27" xfId="3" applyFont="1" applyBorder="1" applyAlignment="1">
      <alignment horizontal="center"/>
    </xf>
    <xf numFmtId="166" fontId="3" fillId="6" borderId="20" xfId="7" applyNumberFormat="1" applyFont="1" applyFill="1" applyBorder="1" applyAlignment="1" applyProtection="1">
      <alignment horizontal="right"/>
    </xf>
    <xf numFmtId="0" fontId="21" fillId="0" borderId="7" xfId="3" applyFont="1" applyBorder="1" applyAlignment="1">
      <alignment horizontal="left" vertical="center" wrapText="1"/>
    </xf>
    <xf numFmtId="0" fontId="8" fillId="0" borderId="6" xfId="3" applyFont="1" applyBorder="1" applyAlignment="1">
      <alignment horizontal="center" wrapText="1"/>
    </xf>
    <xf numFmtId="0" fontId="12" fillId="0" borderId="11" xfId="0" applyFont="1" applyBorder="1"/>
    <xf numFmtId="0" fontId="8" fillId="0" borderId="18" xfId="3" applyFont="1" applyBorder="1" applyAlignment="1">
      <alignment vertical="top" wrapText="1"/>
    </xf>
    <xf numFmtId="3" fontId="3" fillId="6" borderId="20" xfId="7" applyNumberFormat="1" applyFont="1" applyFill="1" applyBorder="1" applyAlignment="1" applyProtection="1">
      <alignment horizontal="right"/>
    </xf>
    <xf numFmtId="0" fontId="10" fillId="0" borderId="0" xfId="3" applyFont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25" fillId="0" borderId="0" xfId="3" applyFont="1" applyAlignment="1">
      <alignment horizontal="center" wrapText="1"/>
    </xf>
    <xf numFmtId="0" fontId="8" fillId="0" borderId="2" xfId="3" applyFont="1" applyBorder="1"/>
    <xf numFmtId="0" fontId="3" fillId="0" borderId="38" xfId="3" applyFont="1" applyBorder="1"/>
    <xf numFmtId="0" fontId="3" fillId="0" borderId="37" xfId="3" applyFont="1" applyBorder="1"/>
    <xf numFmtId="164" fontId="7" fillId="4" borderId="33" xfId="5" applyNumberFormat="1" applyFont="1" applyFill="1" applyBorder="1" applyAlignment="1" applyProtection="1">
      <alignment horizontal="right" vertical="top"/>
    </xf>
    <xf numFmtId="0" fontId="5" fillId="0" borderId="7" xfId="3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17" fillId="0" borderId="0" xfId="3" applyFont="1"/>
    <xf numFmtId="0" fontId="5" fillId="0" borderId="39" xfId="3" applyFont="1" applyBorder="1"/>
    <xf numFmtId="164" fontId="7" fillId="4" borderId="30" xfId="5" applyNumberFormat="1" applyFont="1" applyFill="1" applyBorder="1" applyAlignment="1" applyProtection="1">
      <alignment horizontal="right" vertical="top"/>
    </xf>
    <xf numFmtId="164" fontId="7" fillId="4" borderId="30" xfId="5" applyNumberFormat="1" applyFont="1" applyFill="1" applyBorder="1" applyAlignment="1" applyProtection="1">
      <alignment horizontal="right" vertical="top"/>
      <protection locked="0"/>
    </xf>
    <xf numFmtId="0" fontId="3" fillId="0" borderId="32" xfId="3" applyFont="1" applyBorder="1" applyAlignment="1">
      <alignment vertical="top" wrapText="1"/>
    </xf>
    <xf numFmtId="0" fontId="3" fillId="0" borderId="36" xfId="3" applyFont="1" applyBorder="1"/>
    <xf numFmtId="0" fontId="26" fillId="0" borderId="0" xfId="3" applyFont="1"/>
    <xf numFmtId="3" fontId="8" fillId="3" borderId="1" xfId="7" applyNumberFormat="1" applyFont="1" applyFill="1" applyBorder="1" applyAlignment="1" applyProtection="1">
      <alignment horizontal="right"/>
    </xf>
    <xf numFmtId="0" fontId="35" fillId="0" borderId="0" xfId="3" applyFont="1"/>
    <xf numFmtId="0" fontId="2" fillId="0" borderId="0" xfId="3" applyFont="1"/>
    <xf numFmtId="0" fontId="36" fillId="0" borderId="0" xfId="3" applyFont="1"/>
    <xf numFmtId="0" fontId="13" fillId="0" borderId="0" xfId="8"/>
    <xf numFmtId="0" fontId="9" fillId="0" borderId="0" xfId="8" applyFont="1"/>
    <xf numFmtId="0" fontId="13" fillId="0" borderId="36" xfId="8" applyBorder="1"/>
    <xf numFmtId="0" fontId="0" fillId="0" borderId="36" xfId="0" applyBorder="1"/>
    <xf numFmtId="38" fontId="37" fillId="3" borderId="28" xfId="8" applyNumberFormat="1" applyFont="1" applyFill="1" applyBorder="1"/>
    <xf numFmtId="0" fontId="37" fillId="0" borderId="2" xfId="8" applyFont="1" applyBorder="1"/>
    <xf numFmtId="0" fontId="5" fillId="0" borderId="13" xfId="4" applyFont="1" applyBorder="1" applyAlignment="1">
      <alignment vertical="top"/>
    </xf>
    <xf numFmtId="38" fontId="10" fillId="3" borderId="3" xfId="8" applyNumberFormat="1" applyFont="1" applyFill="1" applyBorder="1"/>
    <xf numFmtId="0" fontId="10" fillId="0" borderId="4" xfId="8" applyFont="1" applyBorder="1"/>
    <xf numFmtId="38" fontId="10" fillId="4" borderId="3" xfId="8" applyNumberFormat="1" applyFont="1" applyFill="1" applyBorder="1" applyProtection="1">
      <protection locked="0"/>
    </xf>
    <xf numFmtId="38" fontId="13" fillId="6" borderId="3" xfId="8" applyNumberFormat="1" applyFill="1" applyBorder="1"/>
    <xf numFmtId="0" fontId="13" fillId="0" borderId="4" xfId="8" applyBorder="1" applyProtection="1">
      <protection locked="0"/>
    </xf>
    <xf numFmtId="0" fontId="13" fillId="0" borderId="4" xfId="8" applyBorder="1"/>
    <xf numFmtId="38" fontId="13" fillId="0" borderId="3" xfId="8" applyNumberFormat="1" applyBorder="1"/>
    <xf numFmtId="0" fontId="10" fillId="0" borderId="30" xfId="8" applyFont="1" applyBorder="1"/>
    <xf numFmtId="0" fontId="11" fillId="0" borderId="4" xfId="4" applyFont="1" applyBorder="1" applyAlignment="1">
      <alignment vertical="top"/>
    </xf>
    <xf numFmtId="38" fontId="13" fillId="3" borderId="3" xfId="8" applyNumberFormat="1" applyFill="1" applyBorder="1"/>
    <xf numFmtId="0" fontId="10" fillId="0" borderId="6" xfId="3" applyFont="1" applyBorder="1" applyAlignment="1">
      <alignment horizontal="right"/>
    </xf>
    <xf numFmtId="0" fontId="11" fillId="0" borderId="9" xfId="4" applyFont="1" applyBorder="1" applyAlignment="1">
      <alignment vertical="top"/>
    </xf>
    <xf numFmtId="0" fontId="18" fillId="0" borderId="26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7" borderId="25" xfId="0" applyFont="1" applyFill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14" fontId="9" fillId="7" borderId="16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13" fillId="0" borderId="6" xfId="8" applyBorder="1"/>
    <xf numFmtId="164" fontId="0" fillId="0" borderId="6" xfId="9" applyNumberFormat="1" applyFont="1" applyBorder="1"/>
    <xf numFmtId="0" fontId="13" fillId="0" borderId="9" xfId="8" applyBorder="1"/>
    <xf numFmtId="0" fontId="15" fillId="8" borderId="40" xfId="8" applyFont="1" applyFill="1" applyBorder="1" applyAlignment="1">
      <alignment horizontal="left"/>
    </xf>
    <xf numFmtId="164" fontId="15" fillId="8" borderId="41" xfId="8" applyNumberFormat="1" applyFont="1" applyFill="1" applyBorder="1" applyAlignment="1">
      <alignment horizontal="left"/>
    </xf>
    <xf numFmtId="0" fontId="13" fillId="0" borderId="22" xfId="8" applyBorder="1"/>
    <xf numFmtId="0" fontId="10" fillId="0" borderId="6" xfId="8" applyFont="1" applyBorder="1"/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24" xfId="3" applyFont="1" applyBorder="1" applyAlignment="1">
      <alignment horizontal="center" vertical="center" wrapText="1"/>
    </xf>
    <xf numFmtId="0" fontId="8" fillId="0" borderId="27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wrapText="1"/>
    </xf>
    <xf numFmtId="0" fontId="8" fillId="0" borderId="9" xfId="3" applyFont="1" applyBorder="1" applyAlignment="1">
      <alignment horizontal="center" wrapText="1"/>
    </xf>
    <xf numFmtId="0" fontId="8" fillId="0" borderId="7" xfId="3" applyFont="1" applyBorder="1" applyAlignment="1">
      <alignment horizontal="center" wrapText="1"/>
    </xf>
    <xf numFmtId="0" fontId="8" fillId="0" borderId="2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36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3" fillId="0" borderId="36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11" xfId="3" applyFont="1" applyBorder="1" applyAlignment="1">
      <alignment horizontal="center"/>
    </xf>
    <xf numFmtId="0" fontId="7" fillId="0" borderId="0" xfId="3" applyFont="1" applyAlignment="1">
      <alignment vertical="top"/>
    </xf>
    <xf numFmtId="0" fontId="7" fillId="0" borderId="14" xfId="3" applyFont="1" applyBorder="1" applyAlignment="1">
      <alignment vertical="top"/>
    </xf>
    <xf numFmtId="164" fontId="7" fillId="0" borderId="21" xfId="5" applyNumberFormat="1" applyFont="1" applyFill="1" applyBorder="1" applyAlignment="1" applyProtection="1">
      <alignment horizontal="center" vertical="top"/>
    </xf>
    <xf numFmtId="164" fontId="7" fillId="0" borderId="20" xfId="5" applyNumberFormat="1" applyFont="1" applyFill="1" applyBorder="1" applyAlignment="1" applyProtection="1">
      <alignment horizontal="center" vertical="top"/>
    </xf>
    <xf numFmtId="0" fontId="7" fillId="0" borderId="37" xfId="3" applyFont="1" applyBorder="1" applyAlignment="1">
      <alignment vertical="top"/>
    </xf>
    <xf numFmtId="0" fontId="7" fillId="0" borderId="4" xfId="3" applyFont="1" applyBorder="1" applyAlignment="1">
      <alignment vertical="top"/>
    </xf>
    <xf numFmtId="164" fontId="7" fillId="4" borderId="21" xfId="5" applyNumberFormat="1" applyFont="1" applyFill="1" applyBorder="1" applyAlignment="1" applyProtection="1">
      <alignment horizontal="center" vertical="top"/>
    </xf>
    <xf numFmtId="164" fontId="7" fillId="4" borderId="20" xfId="5" applyNumberFormat="1" applyFont="1" applyFill="1" applyBorder="1" applyAlignment="1" applyProtection="1">
      <alignment horizontal="center" vertical="top"/>
    </xf>
    <xf numFmtId="0" fontId="5" fillId="0" borderId="11" xfId="3" applyFont="1" applyBorder="1" applyAlignment="1">
      <alignment vertical="top"/>
    </xf>
    <xf numFmtId="0" fontId="5" fillId="0" borderId="27" xfId="3" applyFont="1" applyBorder="1" applyAlignment="1">
      <alignment vertical="top"/>
    </xf>
    <xf numFmtId="164" fontId="7" fillId="3" borderId="19" xfId="5" applyNumberFormat="1" applyFont="1" applyFill="1" applyBorder="1" applyAlignment="1" applyProtection="1">
      <alignment horizontal="center" vertical="top"/>
    </xf>
    <xf numFmtId="164" fontId="7" fillId="3" borderId="18" xfId="5" applyNumberFormat="1" applyFont="1" applyFill="1" applyBorder="1" applyAlignment="1" applyProtection="1">
      <alignment horizontal="center" vertical="top"/>
    </xf>
    <xf numFmtId="0" fontId="5" fillId="0" borderId="36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7" fillId="0" borderId="34" xfId="3" applyFont="1" applyBorder="1" applyAlignment="1">
      <alignment vertical="top"/>
    </xf>
    <xf numFmtId="0" fontId="7" fillId="0" borderId="15" xfId="3" applyFont="1" applyBorder="1" applyAlignment="1">
      <alignment vertical="top"/>
    </xf>
    <xf numFmtId="0" fontId="5" fillId="0" borderId="9" xfId="3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13" fillId="4" borderId="26" xfId="8" applyFill="1" applyBorder="1" applyAlignment="1" applyProtection="1">
      <alignment vertical="top" wrapText="1"/>
      <protection locked="0"/>
    </xf>
    <xf numFmtId="0" fontId="13" fillId="4" borderId="24" xfId="8" applyFill="1" applyBorder="1" applyAlignment="1" applyProtection="1">
      <alignment vertical="top"/>
      <protection locked="0"/>
    </xf>
    <xf numFmtId="0" fontId="13" fillId="4" borderId="22" xfId="8" applyFill="1" applyBorder="1" applyAlignment="1" applyProtection="1">
      <alignment vertical="top"/>
      <protection locked="0"/>
    </xf>
    <xf numFmtId="0" fontId="13" fillId="4" borderId="14" xfId="8" applyFill="1" applyBorder="1" applyAlignment="1" applyProtection="1">
      <alignment vertical="top"/>
      <protection locked="0"/>
    </xf>
    <xf numFmtId="0" fontId="13" fillId="4" borderId="17" xfId="8" applyFill="1" applyBorder="1" applyAlignment="1" applyProtection="1">
      <alignment vertical="top"/>
      <protection locked="0"/>
    </xf>
    <xf numFmtId="0" fontId="13" fillId="4" borderId="27" xfId="8" applyFill="1" applyBorder="1" applyAlignment="1" applyProtection="1">
      <alignment vertical="top"/>
      <protection locked="0"/>
    </xf>
    <xf numFmtId="0" fontId="39" fillId="0" borderId="0" xfId="8" applyFont="1" applyAlignment="1">
      <alignment horizontal="center"/>
    </xf>
    <xf numFmtId="0" fontId="15" fillId="8" borderId="10" xfId="8" applyFont="1" applyFill="1" applyBorder="1" applyAlignment="1">
      <alignment horizontal="left"/>
    </xf>
    <xf numFmtId="0" fontId="15" fillId="8" borderId="7" xfId="8" applyFont="1" applyFill="1" applyBorder="1" applyAlignment="1">
      <alignment horizontal="left"/>
    </xf>
  </cellXfs>
  <cellStyles count="10">
    <cellStyle name="Comma 2" xfId="9" xr:uid="{E89A39ED-DABF-435D-ACEA-FBCA339767D7}"/>
    <cellStyle name="Comma 2 2 4" xfId="7" xr:uid="{208D7C43-D582-4F9A-B9E7-81C5EF8E702C}"/>
    <cellStyle name="Comma 4" xfId="5" xr:uid="{D91A29D9-A6C4-4F92-A0F8-0A304B997AF8}"/>
    <cellStyle name="Normal" xfId="0" builtinId="0"/>
    <cellStyle name="Normal 18 4" xfId="4" xr:uid="{75D16851-C7FB-4A05-83DC-647CF781FB65}"/>
    <cellStyle name="Normal 2 2 2" xfId="8" xr:uid="{7F0F54B9-EB51-461B-97DC-D3734282FFC8}"/>
    <cellStyle name="Normal 2 2 5" xfId="3" xr:uid="{AFCDC83B-B3CB-480F-987E-3D930B76444F}"/>
    <cellStyle name="Normal 31" xfId="2" xr:uid="{C8CAB7E3-C5F2-4DD2-B33B-36EFDA627C0C}"/>
    <cellStyle name="Percent" xfId="1" builtinId="5"/>
    <cellStyle name="Percent 7" xfId="6" xr:uid="{4BA98071-3C09-4ABC-9CFF-0FC45A243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2855A-940C-460B-AFBE-EB663129C295}">
  <sheetPr>
    <tabColor rgb="FF002060"/>
  </sheetPr>
  <dimension ref="A1:J47"/>
  <sheetViews>
    <sheetView tabSelected="1" showOutlineSymbols="0" workbookViewId="0">
      <selection activeCell="B6" sqref="B6"/>
    </sheetView>
  </sheetViews>
  <sheetFormatPr defaultColWidth="9.33203125" defaultRowHeight="12.75" x14ac:dyDescent="0.2"/>
  <cols>
    <col min="1" max="1" width="5.1640625" style="1" customWidth="1"/>
    <col min="2" max="2" width="67.83203125" style="1" bestFit="1" customWidth="1"/>
    <col min="3" max="4" width="17.5" style="1" customWidth="1"/>
    <col min="5" max="16384" width="9.33203125" style="1"/>
  </cols>
  <sheetData>
    <row r="1" spans="1:6" s="22" customFormat="1" ht="23.25" x14ac:dyDescent="0.2">
      <c r="A1" s="256" t="s">
        <v>271</v>
      </c>
      <c r="B1" s="257"/>
      <c r="C1" s="258" t="s">
        <v>272</v>
      </c>
    </row>
    <row r="2" spans="1:6" customFormat="1" ht="15" x14ac:dyDescent="0.2">
      <c r="A2" s="259" t="s">
        <v>273</v>
      </c>
      <c r="B2" s="260"/>
      <c r="C2" s="261" t="s">
        <v>274</v>
      </c>
    </row>
    <row r="3" spans="1:6" s="22" customFormat="1" ht="15" x14ac:dyDescent="0.25">
      <c r="A3" s="262" t="s">
        <v>275</v>
      </c>
      <c r="B3" s="263"/>
      <c r="C3" s="264">
        <v>46022</v>
      </c>
      <c r="D3" s="27"/>
    </row>
    <row r="4" spans="1:6" s="22" customFormat="1" ht="15.75" x14ac:dyDescent="0.25">
      <c r="A4" s="265" t="s">
        <v>276</v>
      </c>
      <c r="B4" s="266"/>
      <c r="C4" s="267"/>
      <c r="D4" s="27"/>
    </row>
    <row r="5" spans="1:6" s="22" customFormat="1" ht="14.25" x14ac:dyDescent="0.2"/>
    <row r="6" spans="1:6" s="23" customFormat="1" ht="33.75" x14ac:dyDescent="0.2">
      <c r="A6" s="26" t="s">
        <v>25</v>
      </c>
      <c r="C6" s="25"/>
      <c r="F6" s="24"/>
    </row>
    <row r="7" spans="1:6" s="22" customFormat="1" ht="14.25" x14ac:dyDescent="0.2"/>
    <row r="8" spans="1:6" ht="21.95" customHeight="1" x14ac:dyDescent="0.2">
      <c r="A8" s="21"/>
      <c r="B8" s="20"/>
      <c r="C8" s="19" t="s">
        <v>24</v>
      </c>
    </row>
    <row r="9" spans="1:6" ht="15" x14ac:dyDescent="0.25">
      <c r="A9" s="11" t="s">
        <v>23</v>
      </c>
      <c r="B9" s="18"/>
      <c r="C9" s="17"/>
    </row>
    <row r="10" spans="1:6" x14ac:dyDescent="0.2">
      <c r="A10" s="6">
        <v>1</v>
      </c>
      <c r="B10" s="6" t="s">
        <v>22</v>
      </c>
      <c r="C10" s="9">
        <f>'Asset Default Risk'!E57</f>
        <v>0</v>
      </c>
    </row>
    <row r="11" spans="1:6" x14ac:dyDescent="0.2">
      <c r="A11" s="6">
        <v>2</v>
      </c>
      <c r="B11" s="6" t="s">
        <v>21</v>
      </c>
      <c r="C11" s="9">
        <f>'Off Balance Sheet Risk'!G23</f>
        <v>0</v>
      </c>
    </row>
    <row r="12" spans="1:6" x14ac:dyDescent="0.2">
      <c r="A12" s="6">
        <v>3</v>
      </c>
      <c r="B12" s="6" t="s">
        <v>20</v>
      </c>
      <c r="C12" s="9">
        <f>'Foreign Currency Mismatch'!H21</f>
        <v>0</v>
      </c>
    </row>
    <row r="13" spans="1:6" x14ac:dyDescent="0.2">
      <c r="A13" s="6">
        <v>4</v>
      </c>
      <c r="B13" s="6" t="s">
        <v>19</v>
      </c>
      <c r="C13" s="9">
        <f>'Premium Adequacy Risk'!M20</f>
        <v>0</v>
      </c>
    </row>
    <row r="14" spans="1:6" x14ac:dyDescent="0.2">
      <c r="A14" s="6">
        <v>5</v>
      </c>
      <c r="B14" s="6" t="s">
        <v>18</v>
      </c>
      <c r="C14" s="9">
        <f>'Outstanding Claims Risk'!G19</f>
        <v>0</v>
      </c>
    </row>
    <row r="15" spans="1:6" x14ac:dyDescent="0.2">
      <c r="A15" s="6">
        <v>6</v>
      </c>
      <c r="B15" s="6" t="s">
        <v>17</v>
      </c>
      <c r="C15" s="9">
        <f>IF('Catastrophe Risk (M-2)'!E32 &gt; 0,'Catastrophe Risk (M-2)'!E32,'Catastrophe Risk (M-1)'!E23)</f>
        <v>0</v>
      </c>
    </row>
    <row r="16" spans="1:6" x14ac:dyDescent="0.2">
      <c r="A16" s="6">
        <v>7</v>
      </c>
      <c r="B16" s="6" t="s">
        <v>16</v>
      </c>
      <c r="C16" s="9">
        <f>MAX(10%*SUM(C10:C15),0)</f>
        <v>0</v>
      </c>
    </row>
    <row r="17" spans="1:10" x14ac:dyDescent="0.2">
      <c r="A17" s="6">
        <v>8</v>
      </c>
      <c r="B17" s="16" t="s">
        <v>15</v>
      </c>
      <c r="C17" s="9">
        <v>0</v>
      </c>
      <c r="D17" s="15"/>
    </row>
    <row r="18" spans="1:10" x14ac:dyDescent="0.2">
      <c r="A18" s="6"/>
      <c r="B18" s="16"/>
      <c r="C18" s="5"/>
      <c r="D18" s="15"/>
    </row>
    <row r="19" spans="1:10" x14ac:dyDescent="0.2">
      <c r="A19" s="6"/>
      <c r="B19" s="16"/>
      <c r="C19" s="5"/>
      <c r="D19" s="15"/>
    </row>
    <row r="20" spans="1:10" x14ac:dyDescent="0.2">
      <c r="A20" s="6">
        <v>9</v>
      </c>
      <c r="B20" s="6" t="s">
        <v>14</v>
      </c>
      <c r="C20" s="9">
        <f>SUM(C10:C15)-(SUM(C10:C12)^2+SUM(C13:C15)^2+2*0.5*SUM(C10:C12)*SUM(C13:C15))^(1/2)</f>
        <v>0</v>
      </c>
      <c r="D20" s="12"/>
      <c r="E20" s="12"/>
      <c r="F20" s="12"/>
    </row>
    <row r="21" spans="1:10" x14ac:dyDescent="0.2">
      <c r="A21" s="6"/>
      <c r="B21" s="6"/>
      <c r="C21" s="5"/>
      <c r="D21" s="12"/>
      <c r="E21" s="12"/>
      <c r="F21" s="12"/>
    </row>
    <row r="22" spans="1:10" ht="15" x14ac:dyDescent="0.25">
      <c r="A22" s="11" t="s">
        <v>13</v>
      </c>
      <c r="B22" s="10"/>
      <c r="C22" s="5"/>
      <c r="D22" s="12"/>
      <c r="F22" s="12"/>
      <c r="G22" s="12"/>
      <c r="H22" s="12"/>
      <c r="I22" s="12"/>
      <c r="J22" s="12"/>
    </row>
    <row r="23" spans="1:10" x14ac:dyDescent="0.2">
      <c r="A23" s="6">
        <v>10</v>
      </c>
      <c r="B23" s="6" t="s">
        <v>12</v>
      </c>
      <c r="C23" s="9">
        <v>0</v>
      </c>
      <c r="D23" s="12"/>
      <c r="F23" s="12"/>
      <c r="G23" s="12"/>
      <c r="H23" s="12"/>
      <c r="I23" s="12"/>
      <c r="J23" s="12"/>
    </row>
    <row r="24" spans="1:10" x14ac:dyDescent="0.2">
      <c r="A24" s="6">
        <v>11</v>
      </c>
      <c r="B24" s="6" t="s">
        <v>11</v>
      </c>
      <c r="C24" s="9">
        <v>0</v>
      </c>
      <c r="D24" s="12"/>
      <c r="F24" s="12"/>
      <c r="G24" s="12"/>
      <c r="H24" s="12"/>
      <c r="I24" s="12"/>
      <c r="J24" s="12"/>
    </row>
    <row r="25" spans="1:10" x14ac:dyDescent="0.2">
      <c r="A25" s="6">
        <v>12</v>
      </c>
      <c r="B25" s="6" t="s">
        <v>8</v>
      </c>
      <c r="C25" s="9">
        <v>0</v>
      </c>
      <c r="D25" s="12"/>
      <c r="F25" s="12"/>
      <c r="G25" s="12"/>
      <c r="H25" s="12"/>
      <c r="I25" s="12"/>
      <c r="J25" s="12"/>
    </row>
    <row r="26" spans="1:10" x14ac:dyDescent="0.2">
      <c r="A26" s="6">
        <v>13</v>
      </c>
      <c r="B26" s="6" t="s">
        <v>5</v>
      </c>
      <c r="C26" s="9">
        <v>0</v>
      </c>
      <c r="F26" s="12"/>
      <c r="G26" s="12"/>
      <c r="H26" s="12"/>
      <c r="I26" s="12"/>
      <c r="J26" s="12"/>
    </row>
    <row r="27" spans="1:10" x14ac:dyDescent="0.2">
      <c r="A27" s="6">
        <v>14</v>
      </c>
      <c r="B27" s="6" t="s">
        <v>4</v>
      </c>
      <c r="C27" s="9">
        <v>0</v>
      </c>
      <c r="F27" s="12"/>
      <c r="G27" s="12"/>
      <c r="H27" s="12"/>
      <c r="I27" s="12"/>
      <c r="J27" s="12"/>
    </row>
    <row r="28" spans="1:10" x14ac:dyDescent="0.2">
      <c r="A28" s="6"/>
      <c r="B28" s="6"/>
      <c r="C28" s="5"/>
      <c r="E28" s="14"/>
      <c r="F28" s="12"/>
      <c r="G28" s="12"/>
      <c r="H28" s="12"/>
      <c r="I28" s="12"/>
      <c r="J28" s="12"/>
    </row>
    <row r="29" spans="1:10" ht="15" x14ac:dyDescent="0.25">
      <c r="A29" s="11" t="s">
        <v>10</v>
      </c>
      <c r="B29" s="10"/>
      <c r="C29" s="5"/>
      <c r="F29" s="12"/>
      <c r="G29" s="12"/>
      <c r="H29" s="12"/>
      <c r="I29" s="12"/>
      <c r="J29" s="12"/>
    </row>
    <row r="30" spans="1:10" x14ac:dyDescent="0.2">
      <c r="A30" s="6">
        <v>15</v>
      </c>
      <c r="B30" s="6" t="s">
        <v>9</v>
      </c>
      <c r="C30" s="9">
        <v>0</v>
      </c>
      <c r="D30" s="13"/>
      <c r="E30" s="2"/>
      <c r="F30" s="12"/>
      <c r="G30" s="12"/>
      <c r="H30" s="12"/>
      <c r="I30" s="12"/>
      <c r="J30" s="12"/>
    </row>
    <row r="31" spans="1:10" x14ac:dyDescent="0.2">
      <c r="A31" s="6">
        <v>16</v>
      </c>
      <c r="B31" s="6" t="s">
        <v>8</v>
      </c>
      <c r="C31" s="9">
        <v>0</v>
      </c>
      <c r="E31" s="2"/>
      <c r="F31" s="12"/>
      <c r="G31" s="12"/>
      <c r="H31" s="12"/>
      <c r="I31" s="12"/>
      <c r="J31" s="12"/>
    </row>
    <row r="32" spans="1:10" x14ac:dyDescent="0.2">
      <c r="A32" s="6">
        <v>17</v>
      </c>
      <c r="B32" s="6" t="s">
        <v>7</v>
      </c>
      <c r="C32" s="9">
        <v>0</v>
      </c>
      <c r="E32" s="2"/>
      <c r="F32" s="12"/>
      <c r="G32" s="12"/>
      <c r="H32" s="12"/>
      <c r="I32" s="12"/>
      <c r="J32" s="12"/>
    </row>
    <row r="33" spans="1:10" x14ac:dyDescent="0.2">
      <c r="A33" s="6">
        <v>18</v>
      </c>
      <c r="B33" s="6" t="s">
        <v>5</v>
      </c>
      <c r="C33" s="9">
        <v>0</v>
      </c>
      <c r="D33" s="2"/>
      <c r="F33" s="12"/>
      <c r="G33" s="12"/>
      <c r="H33" s="12"/>
      <c r="I33" s="12"/>
      <c r="J33" s="12"/>
    </row>
    <row r="34" spans="1:10" x14ac:dyDescent="0.2">
      <c r="A34" s="6">
        <v>19</v>
      </c>
      <c r="B34" s="6" t="s">
        <v>4</v>
      </c>
      <c r="C34" s="9">
        <v>0</v>
      </c>
      <c r="D34" s="2"/>
      <c r="F34" s="12"/>
      <c r="G34" s="12"/>
      <c r="H34" s="12"/>
      <c r="I34" s="12"/>
      <c r="J34" s="12"/>
    </row>
    <row r="35" spans="1:10" x14ac:dyDescent="0.2">
      <c r="A35" s="6"/>
      <c r="B35" s="6"/>
      <c r="C35" s="5"/>
      <c r="D35" s="2"/>
      <c r="F35" s="12"/>
      <c r="G35" s="12"/>
      <c r="H35" s="12"/>
      <c r="I35" s="12"/>
      <c r="J35" s="12"/>
    </row>
    <row r="36" spans="1:10" ht="15" x14ac:dyDescent="0.25">
      <c r="A36" s="11" t="s">
        <v>6</v>
      </c>
      <c r="B36" s="10"/>
      <c r="C36" s="5"/>
    </row>
    <row r="37" spans="1:10" x14ac:dyDescent="0.2">
      <c r="A37" s="6">
        <v>20</v>
      </c>
      <c r="B37" s="6" t="s">
        <v>5</v>
      </c>
      <c r="C37" s="9">
        <v>0</v>
      </c>
    </row>
    <row r="38" spans="1:10" x14ac:dyDescent="0.2">
      <c r="A38" s="6">
        <v>21</v>
      </c>
      <c r="B38" s="6" t="s">
        <v>4</v>
      </c>
      <c r="C38" s="9">
        <v>0</v>
      </c>
    </row>
    <row r="39" spans="1:10" x14ac:dyDescent="0.2">
      <c r="A39" s="8">
        <v>22</v>
      </c>
      <c r="B39" s="8" t="s">
        <v>3</v>
      </c>
      <c r="C39" s="7">
        <f>C37+C38</f>
        <v>0</v>
      </c>
    </row>
    <row r="40" spans="1:10" x14ac:dyDescent="0.2">
      <c r="A40" s="6"/>
      <c r="B40" s="6"/>
      <c r="C40" s="5"/>
    </row>
    <row r="41" spans="1:10" x14ac:dyDescent="0.2">
      <c r="A41" s="8">
        <v>23</v>
      </c>
      <c r="B41" s="8" t="s">
        <v>2</v>
      </c>
      <c r="C41" s="7">
        <v>0</v>
      </c>
    </row>
    <row r="42" spans="1:10" x14ac:dyDescent="0.2">
      <c r="A42" s="6"/>
      <c r="B42" s="6"/>
      <c r="C42" s="5"/>
    </row>
    <row r="43" spans="1:10" x14ac:dyDescent="0.2">
      <c r="A43" s="8">
        <v>24</v>
      </c>
      <c r="B43" s="8" t="s">
        <v>1</v>
      </c>
      <c r="C43" s="7">
        <f>+C$39-C41</f>
        <v>0</v>
      </c>
    </row>
    <row r="44" spans="1:10" x14ac:dyDescent="0.2">
      <c r="A44" s="6"/>
      <c r="B44" s="6"/>
      <c r="C44" s="5"/>
    </row>
    <row r="45" spans="1:10" x14ac:dyDescent="0.2">
      <c r="A45" s="4">
        <v>25</v>
      </c>
      <c r="B45" s="4" t="s">
        <v>0</v>
      </c>
      <c r="C45" s="3">
        <f>IFERROR(C$39/C41,0)</f>
        <v>0</v>
      </c>
    </row>
    <row r="46" spans="1:10" x14ac:dyDescent="0.2">
      <c r="B46" s="2"/>
    </row>
    <row r="47" spans="1:10" x14ac:dyDescent="0.2">
      <c r="B47" s="2"/>
      <c r="C47" s="2"/>
    </row>
  </sheetData>
  <sheetProtection insertRows="0"/>
  <dataValidations count="1">
    <dataValidation type="list" allowBlank="1" showInputMessage="1" showErrorMessage="1" prompt="Please select Entity Type? _x000a_&quot;Domestic Company&quot; or &quot;Branch&quot;" sqref="D2" xr:uid="{7F461AF7-56A9-42D5-A934-513F897DB6F1}">
      <formula1>"Domestic Company, Branch"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ED0B-49B2-40AA-9A73-D418A899469C}">
  <sheetPr>
    <tabColor rgb="FF00B050"/>
  </sheetPr>
  <dimension ref="A1:J32"/>
  <sheetViews>
    <sheetView showOutlineSymbols="0" zoomScaleNormal="100" workbookViewId="0">
      <selection sqref="A1:C4"/>
    </sheetView>
  </sheetViews>
  <sheetFormatPr defaultColWidth="9.83203125" defaultRowHeight="12.75" x14ac:dyDescent="0.2"/>
  <cols>
    <col min="1" max="1" width="7.6640625" style="2" customWidth="1"/>
    <col min="2" max="2" width="49.33203125" style="2" customWidth="1"/>
    <col min="3" max="10" width="17.33203125" style="2" customWidth="1"/>
    <col min="11" max="16384" width="9.83203125" style="2"/>
  </cols>
  <sheetData>
    <row r="1" spans="1:10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10" customFormat="1" ht="15" x14ac:dyDescent="0.2">
      <c r="A2" s="259" t="s">
        <v>273</v>
      </c>
      <c r="B2" s="260"/>
      <c r="C2" s="261" t="str">
        <f>'Regulatory Capital Ratio'!C2</f>
        <v>Insurer Type</v>
      </c>
      <c r="D2" s="51"/>
      <c r="E2" s="1"/>
    </row>
    <row r="3" spans="1:10" s="22" customFormat="1" ht="15" x14ac:dyDescent="0.25">
      <c r="A3" s="262" t="s">
        <v>275</v>
      </c>
      <c r="B3" s="263"/>
      <c r="C3" s="264">
        <f>'Regulatory Capital Ratio'!C3</f>
        <v>46022</v>
      </c>
      <c r="E3" s="28"/>
      <c r="F3" s="27"/>
    </row>
    <row r="4" spans="1:10" s="22" customFormat="1" ht="15.75" x14ac:dyDescent="0.25">
      <c r="A4" s="265" t="s">
        <v>276</v>
      </c>
      <c r="B4" s="266"/>
      <c r="C4" s="267"/>
      <c r="E4" s="28"/>
      <c r="F4" s="27"/>
    </row>
    <row r="5" spans="1:10" s="22" customFormat="1" ht="14.25" x14ac:dyDescent="0.2"/>
    <row r="6" spans="1:10" s="23" customFormat="1" ht="33.75" x14ac:dyDescent="0.5">
      <c r="A6" s="50" t="s">
        <v>241</v>
      </c>
      <c r="H6" s="24"/>
    </row>
    <row r="7" spans="1:10" s="22" customFormat="1" ht="14.25" x14ac:dyDescent="0.2"/>
    <row r="8" spans="1:10" x14ac:dyDescent="0.2">
      <c r="A8" s="231"/>
      <c r="B8" s="311" t="s">
        <v>240</v>
      </c>
      <c r="C8" s="311"/>
      <c r="D8" s="311"/>
      <c r="E8" s="311"/>
      <c r="F8" s="311"/>
      <c r="G8" s="311"/>
      <c r="H8" s="311"/>
      <c r="I8" s="311"/>
      <c r="J8" s="308"/>
    </row>
    <row r="9" spans="1:10" x14ac:dyDescent="0.2">
      <c r="A9" s="286"/>
      <c r="B9" s="302" t="s">
        <v>239</v>
      </c>
      <c r="C9" s="312" t="s">
        <v>238</v>
      </c>
      <c r="D9" s="312"/>
      <c r="E9" s="312" t="s">
        <v>237</v>
      </c>
      <c r="F9" s="312"/>
      <c r="G9" s="312" t="s">
        <v>236</v>
      </c>
      <c r="H9" s="312"/>
      <c r="I9" s="312" t="s">
        <v>193</v>
      </c>
      <c r="J9" s="312"/>
    </row>
    <row r="10" spans="1:10" x14ac:dyDescent="0.2">
      <c r="A10" s="287"/>
      <c r="B10" s="304"/>
      <c r="C10" s="224" t="s">
        <v>225</v>
      </c>
      <c r="D10" s="224" t="s">
        <v>224</v>
      </c>
      <c r="E10" s="224" t="s">
        <v>225</v>
      </c>
      <c r="F10" s="224" t="s">
        <v>224</v>
      </c>
      <c r="G10" s="224" t="s">
        <v>225</v>
      </c>
      <c r="H10" s="224" t="s">
        <v>224</v>
      </c>
      <c r="I10" s="224" t="s">
        <v>225</v>
      </c>
      <c r="J10" s="224" t="s">
        <v>224</v>
      </c>
    </row>
    <row r="11" spans="1:10" x14ac:dyDescent="0.2">
      <c r="A11" s="288"/>
      <c r="B11" s="306"/>
      <c r="C11" s="185" t="s">
        <v>24</v>
      </c>
      <c r="D11" s="185" t="s">
        <v>24</v>
      </c>
      <c r="E11" s="185" t="s">
        <v>24</v>
      </c>
      <c r="F11" s="185" t="s">
        <v>24</v>
      </c>
      <c r="G11" s="185" t="s">
        <v>24</v>
      </c>
      <c r="H11" s="185" t="s">
        <v>24</v>
      </c>
      <c r="I11" s="185" t="s">
        <v>24</v>
      </c>
      <c r="J11" s="185" t="s">
        <v>24</v>
      </c>
    </row>
    <row r="12" spans="1:10" ht="38.25" x14ac:dyDescent="0.2">
      <c r="A12" s="111">
        <v>1</v>
      </c>
      <c r="B12" s="230" t="s">
        <v>235</v>
      </c>
      <c r="C12" s="229"/>
      <c r="D12" s="229"/>
      <c r="E12" s="229"/>
      <c r="F12" s="229"/>
      <c r="G12" s="229"/>
      <c r="H12" s="229"/>
      <c r="I12" s="228">
        <f>C12+E12+G12</f>
        <v>0</v>
      </c>
      <c r="J12" s="228">
        <f>D12+F12+H12</f>
        <v>0</v>
      </c>
    </row>
    <row r="13" spans="1:10" x14ac:dyDescent="0.2">
      <c r="A13" s="111">
        <v>2</v>
      </c>
      <c r="B13" s="105" t="s">
        <v>234</v>
      </c>
      <c r="C13" s="39"/>
      <c r="D13" s="39"/>
      <c r="E13" s="39"/>
      <c r="F13" s="39"/>
      <c r="G13" s="39"/>
      <c r="H13" s="39"/>
      <c r="I13" s="9">
        <f>C13+E13+G13</f>
        <v>0</v>
      </c>
      <c r="J13" s="9">
        <f>D13+F13+H13</f>
        <v>0</v>
      </c>
    </row>
    <row r="14" spans="1:10" x14ac:dyDescent="0.2">
      <c r="A14" s="111"/>
      <c r="B14" s="99"/>
      <c r="C14" s="5"/>
      <c r="D14" s="5"/>
      <c r="E14" s="5"/>
      <c r="F14" s="5"/>
      <c r="G14" s="5"/>
      <c r="H14" s="5"/>
      <c r="I14" s="5"/>
      <c r="J14" s="5"/>
    </row>
    <row r="15" spans="1:10" ht="15" x14ac:dyDescent="0.25">
      <c r="A15" s="11" t="s">
        <v>233</v>
      </c>
      <c r="B15" s="227"/>
      <c r="C15" s="5"/>
      <c r="D15" s="5"/>
      <c r="E15" s="5"/>
      <c r="F15" s="5"/>
      <c r="G15" s="5"/>
      <c r="H15" s="5"/>
      <c r="I15" s="5"/>
      <c r="J15" s="5"/>
    </row>
    <row r="16" spans="1:10" x14ac:dyDescent="0.2">
      <c r="A16" s="111">
        <v>3</v>
      </c>
      <c r="B16" s="105" t="s">
        <v>232</v>
      </c>
      <c r="C16" s="39"/>
      <c r="D16" s="39"/>
      <c r="E16" s="39"/>
      <c r="F16" s="39"/>
      <c r="G16" s="39"/>
      <c r="H16" s="39"/>
      <c r="I16" s="9">
        <f t="shared" ref="I16:J18" si="0">C16+E16+G16</f>
        <v>0</v>
      </c>
      <c r="J16" s="9">
        <f t="shared" si="0"/>
        <v>0</v>
      </c>
    </row>
    <row r="17" spans="1:10" x14ac:dyDescent="0.2">
      <c r="A17" s="111">
        <v>4</v>
      </c>
      <c r="B17" s="105" t="s">
        <v>231</v>
      </c>
      <c r="C17" s="39"/>
      <c r="D17" s="39"/>
      <c r="E17" s="39"/>
      <c r="F17" s="39"/>
      <c r="G17" s="39"/>
      <c r="H17" s="39"/>
      <c r="I17" s="9">
        <f t="shared" si="0"/>
        <v>0</v>
      </c>
      <c r="J17" s="9">
        <f t="shared" si="0"/>
        <v>0</v>
      </c>
    </row>
    <row r="18" spans="1:10" x14ac:dyDescent="0.2">
      <c r="A18" s="111">
        <v>5</v>
      </c>
      <c r="B18" s="105" t="s">
        <v>230</v>
      </c>
      <c r="C18" s="39"/>
      <c r="D18" s="39"/>
      <c r="E18" s="39"/>
      <c r="F18" s="39"/>
      <c r="G18" s="39"/>
      <c r="H18" s="39"/>
      <c r="I18" s="9">
        <f t="shared" si="0"/>
        <v>0</v>
      </c>
      <c r="J18" s="9">
        <f t="shared" si="0"/>
        <v>0</v>
      </c>
    </row>
    <row r="19" spans="1:10" customFormat="1" x14ac:dyDescent="0.2">
      <c r="A19" s="36">
        <v>6</v>
      </c>
      <c r="B19" s="4" t="s">
        <v>229</v>
      </c>
      <c r="C19" s="35">
        <f t="shared" ref="C19:J19" si="1">SUM(C16:C18)</f>
        <v>0</v>
      </c>
      <c r="D19" s="35">
        <f t="shared" si="1"/>
        <v>0</v>
      </c>
      <c r="E19" s="35">
        <f t="shared" si="1"/>
        <v>0</v>
      </c>
      <c r="F19" s="35">
        <f t="shared" si="1"/>
        <v>0</v>
      </c>
      <c r="G19" s="35">
        <f t="shared" si="1"/>
        <v>0</v>
      </c>
      <c r="H19" s="35">
        <f t="shared" si="1"/>
        <v>0</v>
      </c>
      <c r="I19" s="35">
        <f t="shared" si="1"/>
        <v>0</v>
      </c>
      <c r="J19" s="35">
        <f t="shared" si="1"/>
        <v>0</v>
      </c>
    </row>
    <row r="20" spans="1:10" customForma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B21" s="117" t="s">
        <v>228</v>
      </c>
    </row>
    <row r="23" spans="1:10" ht="15" x14ac:dyDescent="0.25">
      <c r="A23" s="226" t="s">
        <v>227</v>
      </c>
      <c r="B23"/>
      <c r="C23"/>
      <c r="D23"/>
      <c r="E23"/>
      <c r="F23"/>
      <c r="G23"/>
    </row>
    <row r="24" spans="1:10" x14ac:dyDescent="0.2">
      <c r="A24" s="286"/>
      <c r="B24" s="301" t="s">
        <v>226</v>
      </c>
      <c r="C24" s="301"/>
      <c r="D24" s="302"/>
      <c r="E24" s="307" t="s">
        <v>193</v>
      </c>
      <c r="F24" s="308"/>
    </row>
    <row r="25" spans="1:10" x14ac:dyDescent="0.2">
      <c r="A25" s="287"/>
      <c r="B25" s="303"/>
      <c r="C25" s="303"/>
      <c r="D25" s="304"/>
      <c r="E25" s="225" t="s">
        <v>225</v>
      </c>
      <c r="F25" s="225" t="s">
        <v>224</v>
      </c>
    </row>
    <row r="26" spans="1:10" x14ac:dyDescent="0.2">
      <c r="A26" s="288"/>
      <c r="B26" s="305"/>
      <c r="C26" s="305"/>
      <c r="D26" s="306"/>
      <c r="E26" s="224" t="s">
        <v>223</v>
      </c>
      <c r="F26" s="223" t="s">
        <v>223</v>
      </c>
    </row>
    <row r="27" spans="1:10" x14ac:dyDescent="0.2">
      <c r="A27" s="111">
        <v>7</v>
      </c>
      <c r="B27" s="309" t="s">
        <v>222</v>
      </c>
      <c r="C27" s="309"/>
      <c r="D27" s="310"/>
      <c r="E27" s="222">
        <f>I12</f>
        <v>0</v>
      </c>
      <c r="F27" s="222">
        <f>J12</f>
        <v>0</v>
      </c>
    </row>
    <row r="28" spans="1:10" x14ac:dyDescent="0.2">
      <c r="A28" s="2">
        <v>8</v>
      </c>
      <c r="B28" s="289" t="s">
        <v>221</v>
      </c>
      <c r="C28" s="289"/>
      <c r="D28" s="290"/>
      <c r="E28" s="9">
        <f>I13</f>
        <v>0</v>
      </c>
      <c r="F28" s="9">
        <f>J13</f>
        <v>0</v>
      </c>
    </row>
    <row r="29" spans="1:10" x14ac:dyDescent="0.2">
      <c r="A29" s="221">
        <v>9</v>
      </c>
      <c r="B29" s="294" t="s">
        <v>220</v>
      </c>
      <c r="C29" s="294"/>
      <c r="D29" s="294"/>
      <c r="E29" s="9">
        <f>E27-E28</f>
        <v>0</v>
      </c>
      <c r="F29" s="9">
        <f>F27-F28</f>
        <v>0</v>
      </c>
    </row>
    <row r="30" spans="1:10" x14ac:dyDescent="0.2">
      <c r="B30" s="289"/>
      <c r="C30" s="289"/>
      <c r="D30" s="290"/>
      <c r="E30" s="291"/>
      <c r="F30" s="292"/>
    </row>
    <row r="31" spans="1:10" x14ac:dyDescent="0.2">
      <c r="A31" s="220">
        <v>10</v>
      </c>
      <c r="B31" s="293" t="s">
        <v>219</v>
      </c>
      <c r="C31" s="294"/>
      <c r="D31" s="294"/>
      <c r="E31" s="295">
        <f>MAX(E29,F29)</f>
        <v>0</v>
      </c>
      <c r="F31" s="296"/>
    </row>
    <row r="32" spans="1:10" x14ac:dyDescent="0.2">
      <c r="A32" s="219">
        <v>11</v>
      </c>
      <c r="B32" s="297" t="s">
        <v>218</v>
      </c>
      <c r="C32" s="297"/>
      <c r="D32" s="298"/>
      <c r="E32" s="299">
        <f>MAX(E31,0)</f>
        <v>0</v>
      </c>
      <c r="F32" s="300"/>
    </row>
  </sheetData>
  <mergeCells count="19">
    <mergeCell ref="B8:J8"/>
    <mergeCell ref="B9:B11"/>
    <mergeCell ref="C9:D9"/>
    <mergeCell ref="E9:F9"/>
    <mergeCell ref="G9:H9"/>
    <mergeCell ref="I9:J9"/>
    <mergeCell ref="B32:D32"/>
    <mergeCell ref="E32:F32"/>
    <mergeCell ref="B24:D26"/>
    <mergeCell ref="E24:F24"/>
    <mergeCell ref="B27:D27"/>
    <mergeCell ref="B28:D28"/>
    <mergeCell ref="B29:D29"/>
    <mergeCell ref="A9:A11"/>
    <mergeCell ref="A24:A26"/>
    <mergeCell ref="B30:D30"/>
    <mergeCell ref="E30:F30"/>
    <mergeCell ref="B31:D31"/>
    <mergeCell ref="E31:F31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0CDC-3248-4A0D-9FCB-3A9A11DB1931}">
  <sheetPr>
    <tabColor rgb="FF7030A0"/>
  </sheetPr>
  <dimension ref="A1:L28"/>
  <sheetViews>
    <sheetView showOutlineSymbols="0" workbookViewId="0">
      <selection sqref="A1:C4"/>
    </sheetView>
  </sheetViews>
  <sheetFormatPr defaultColWidth="8.6640625" defaultRowHeight="15" x14ac:dyDescent="0.25"/>
  <cols>
    <col min="1" max="1" width="8.6640625" style="30"/>
    <col min="2" max="2" width="37.5" style="30" customWidth="1"/>
    <col min="3" max="3" width="16.33203125" style="30" customWidth="1"/>
    <col min="4" max="4" width="15.1640625" style="30" customWidth="1"/>
    <col min="5" max="5" width="14.1640625" style="30" customWidth="1"/>
    <col min="6" max="9" width="15.1640625" style="30" customWidth="1"/>
    <col min="10" max="10" width="18.1640625" style="30" customWidth="1"/>
    <col min="11" max="11" width="15.1640625" style="30" customWidth="1"/>
    <col min="12" max="12" width="18.1640625" style="30" customWidth="1"/>
    <col min="13" max="16384" width="8.6640625" style="30"/>
  </cols>
  <sheetData>
    <row r="1" spans="1:12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12" customFormat="1" x14ac:dyDescent="0.2">
      <c r="A2" s="259" t="s">
        <v>273</v>
      </c>
      <c r="B2" s="260"/>
      <c r="C2" s="261" t="str">
        <f>'Regulatory Capital Ratio'!C2</f>
        <v>Insurer Type</v>
      </c>
      <c r="D2" s="51"/>
      <c r="E2" s="1"/>
    </row>
    <row r="3" spans="1:12" s="22" customFormat="1" x14ac:dyDescent="0.25">
      <c r="A3" s="262" t="s">
        <v>275</v>
      </c>
      <c r="B3" s="263"/>
      <c r="C3" s="264">
        <f>'Regulatory Capital Ratio'!C3</f>
        <v>46022</v>
      </c>
      <c r="E3" s="28"/>
      <c r="F3" s="27"/>
    </row>
    <row r="4" spans="1:12" s="22" customFormat="1" ht="15.75" x14ac:dyDescent="0.25">
      <c r="A4" s="265" t="s">
        <v>276</v>
      </c>
      <c r="B4" s="266"/>
      <c r="C4" s="267"/>
      <c r="E4" s="28"/>
      <c r="F4" s="27"/>
    </row>
    <row r="5" spans="1:12" s="22" customFormat="1" ht="14.25" x14ac:dyDescent="0.2"/>
    <row r="6" spans="1:12" s="23" customFormat="1" ht="33.75" x14ac:dyDescent="0.5">
      <c r="A6" s="50" t="s">
        <v>255</v>
      </c>
      <c r="H6" s="24"/>
    </row>
    <row r="7" spans="1:12" s="234" customFormat="1" x14ac:dyDescent="0.25">
      <c r="A7" s="236" t="s">
        <v>254</v>
      </c>
      <c r="B7" s="236"/>
      <c r="C7" s="235"/>
      <c r="D7" s="235"/>
      <c r="E7" s="235"/>
      <c r="F7" s="235"/>
      <c r="G7" s="235"/>
      <c r="H7" s="235"/>
      <c r="I7" s="235"/>
      <c r="J7" s="235"/>
      <c r="K7" s="235"/>
      <c r="L7" s="235"/>
    </row>
    <row r="8" spans="1:12" s="234" customFormat="1" x14ac:dyDescent="0.25">
      <c r="A8" s="236" t="s">
        <v>253</v>
      </c>
      <c r="B8" s="236"/>
      <c r="C8" s="235"/>
      <c r="D8" s="235"/>
      <c r="E8" s="235"/>
      <c r="F8" s="235"/>
      <c r="G8" s="235"/>
      <c r="H8" s="235"/>
      <c r="I8" s="235"/>
      <c r="J8" s="235"/>
      <c r="K8" s="235"/>
      <c r="L8" s="235"/>
    </row>
    <row r="9" spans="1:12" x14ac:dyDescent="0.25">
      <c r="A9" s="203"/>
      <c r="B9" s="190"/>
      <c r="C9" s="193" t="s">
        <v>121</v>
      </c>
      <c r="D9" s="211" t="s">
        <v>120</v>
      </c>
      <c r="E9" s="211" t="s">
        <v>119</v>
      </c>
      <c r="F9" s="192" t="s">
        <v>141</v>
      </c>
      <c r="G9" s="192" t="s">
        <v>140</v>
      </c>
      <c r="H9" s="192" t="s">
        <v>161</v>
      </c>
      <c r="I9" s="192" t="s">
        <v>189</v>
      </c>
      <c r="J9" s="192" t="s">
        <v>188</v>
      </c>
      <c r="K9" s="192" t="s">
        <v>187</v>
      </c>
      <c r="L9" s="192" t="s">
        <v>186</v>
      </c>
    </row>
    <row r="10" spans="1:12" ht="25.5" x14ac:dyDescent="0.25">
      <c r="A10" s="203"/>
      <c r="B10" s="190" t="s">
        <v>177</v>
      </c>
      <c r="C10" s="189" t="s">
        <v>252</v>
      </c>
      <c r="D10" s="202" t="s">
        <v>251</v>
      </c>
      <c r="E10" s="202" t="s">
        <v>250</v>
      </c>
      <c r="F10" s="188" t="s">
        <v>248</v>
      </c>
      <c r="G10" s="202" t="s">
        <v>249</v>
      </c>
      <c r="H10" s="188" t="s">
        <v>248</v>
      </c>
      <c r="I10" s="188" t="s">
        <v>247</v>
      </c>
      <c r="J10" s="188" t="s">
        <v>246</v>
      </c>
      <c r="K10" s="188" t="s">
        <v>247</v>
      </c>
      <c r="L10" s="188" t="s">
        <v>246</v>
      </c>
    </row>
    <row r="11" spans="1:12" x14ac:dyDescent="0.25">
      <c r="A11" s="203"/>
      <c r="B11" s="210"/>
      <c r="C11" s="185" t="s">
        <v>24</v>
      </c>
      <c r="D11" s="185" t="s">
        <v>24</v>
      </c>
      <c r="E11" s="185" t="s">
        <v>24</v>
      </c>
      <c r="F11" s="185" t="s">
        <v>24</v>
      </c>
      <c r="G11" s="185" t="s">
        <v>24</v>
      </c>
      <c r="H11" s="185" t="s">
        <v>24</v>
      </c>
      <c r="I11" s="216" t="s">
        <v>245</v>
      </c>
      <c r="J11" s="216" t="s">
        <v>245</v>
      </c>
      <c r="K11" s="216" t="s">
        <v>245</v>
      </c>
      <c r="L11" s="216" t="s">
        <v>245</v>
      </c>
    </row>
    <row r="12" spans="1:12" x14ac:dyDescent="0.25">
      <c r="A12" s="111">
        <v>1</v>
      </c>
      <c r="B12" s="105" t="s">
        <v>215</v>
      </c>
      <c r="C12" s="124"/>
      <c r="D12" s="124"/>
      <c r="E12" s="124"/>
      <c r="F12" s="124"/>
      <c r="G12" s="124"/>
      <c r="H12" s="124"/>
      <c r="I12" s="181">
        <f t="shared" ref="I12:I24" si="0">IF(C12=0,0,E12/C12)</f>
        <v>0</v>
      </c>
      <c r="J12" s="181">
        <f t="shared" ref="J12:J24" si="1">IF(D12=0,0,F12/D12)</f>
        <v>0</v>
      </c>
      <c r="K12" s="181">
        <f t="shared" ref="K12:K24" si="2">IF(C12=0,0,G12/C12)</f>
        <v>0</v>
      </c>
      <c r="L12" s="181">
        <f t="shared" ref="L12:L24" si="3">IF(D12=0,0,H12/D12)</f>
        <v>0</v>
      </c>
    </row>
    <row r="13" spans="1:12" x14ac:dyDescent="0.25">
      <c r="A13" s="111">
        <v>2</v>
      </c>
      <c r="B13" s="105" t="s">
        <v>214</v>
      </c>
      <c r="C13" s="124"/>
      <c r="D13" s="124"/>
      <c r="E13" s="124"/>
      <c r="F13" s="124"/>
      <c r="G13" s="124"/>
      <c r="H13" s="124"/>
      <c r="I13" s="181">
        <f t="shared" si="0"/>
        <v>0</v>
      </c>
      <c r="J13" s="181">
        <f t="shared" si="1"/>
        <v>0</v>
      </c>
      <c r="K13" s="181">
        <f t="shared" si="2"/>
        <v>0</v>
      </c>
      <c r="L13" s="181">
        <f t="shared" si="3"/>
        <v>0</v>
      </c>
    </row>
    <row r="14" spans="1:12" x14ac:dyDescent="0.25">
      <c r="A14" s="111">
        <v>3</v>
      </c>
      <c r="B14" s="105" t="s">
        <v>213</v>
      </c>
      <c r="C14" s="124"/>
      <c r="D14" s="124"/>
      <c r="E14" s="124"/>
      <c r="F14" s="124"/>
      <c r="G14" s="124"/>
      <c r="H14" s="124"/>
      <c r="I14" s="181">
        <f t="shared" si="0"/>
        <v>0</v>
      </c>
      <c r="J14" s="181">
        <f t="shared" si="1"/>
        <v>0</v>
      </c>
      <c r="K14" s="181">
        <f t="shared" si="2"/>
        <v>0</v>
      </c>
      <c r="L14" s="181">
        <f t="shared" si="3"/>
        <v>0</v>
      </c>
    </row>
    <row r="15" spans="1:12" x14ac:dyDescent="0.25">
      <c r="A15" s="111">
        <v>4</v>
      </c>
      <c r="B15" s="105" t="s">
        <v>212</v>
      </c>
      <c r="C15" s="124"/>
      <c r="D15" s="124"/>
      <c r="E15" s="124"/>
      <c r="F15" s="124"/>
      <c r="G15" s="124"/>
      <c r="H15" s="124"/>
      <c r="I15" s="181">
        <f t="shared" si="0"/>
        <v>0</v>
      </c>
      <c r="J15" s="181">
        <f t="shared" si="1"/>
        <v>0</v>
      </c>
      <c r="K15" s="181">
        <f t="shared" si="2"/>
        <v>0</v>
      </c>
      <c r="L15" s="181">
        <f t="shared" si="3"/>
        <v>0</v>
      </c>
    </row>
    <row r="16" spans="1:12" x14ac:dyDescent="0.25">
      <c r="A16" s="111">
        <v>5</v>
      </c>
      <c r="B16" s="105" t="s">
        <v>167</v>
      </c>
      <c r="C16" s="124"/>
      <c r="D16" s="124"/>
      <c r="E16" s="124"/>
      <c r="F16" s="124"/>
      <c r="G16" s="124"/>
      <c r="H16" s="124"/>
      <c r="I16" s="181">
        <f t="shared" si="0"/>
        <v>0</v>
      </c>
      <c r="J16" s="181">
        <f t="shared" si="1"/>
        <v>0</v>
      </c>
      <c r="K16" s="181">
        <f t="shared" si="2"/>
        <v>0</v>
      </c>
      <c r="L16" s="181">
        <f t="shared" si="3"/>
        <v>0</v>
      </c>
    </row>
    <row r="17" spans="1:12" x14ac:dyDescent="0.25">
      <c r="A17" s="111">
        <v>6</v>
      </c>
      <c r="B17" s="105" t="s">
        <v>211</v>
      </c>
      <c r="C17" s="124"/>
      <c r="D17" s="124"/>
      <c r="E17" s="124"/>
      <c r="F17" s="124"/>
      <c r="G17" s="124"/>
      <c r="H17" s="124"/>
      <c r="I17" s="181">
        <f t="shared" si="0"/>
        <v>0</v>
      </c>
      <c r="J17" s="181">
        <f t="shared" si="1"/>
        <v>0</v>
      </c>
      <c r="K17" s="181">
        <f t="shared" si="2"/>
        <v>0</v>
      </c>
      <c r="L17" s="181">
        <f t="shared" si="3"/>
        <v>0</v>
      </c>
    </row>
    <row r="18" spans="1:12" x14ac:dyDescent="0.25">
      <c r="A18" s="111">
        <v>7</v>
      </c>
      <c r="B18" s="105" t="s">
        <v>210</v>
      </c>
      <c r="C18" s="124"/>
      <c r="D18" s="124"/>
      <c r="E18" s="124"/>
      <c r="F18" s="124"/>
      <c r="G18" s="124"/>
      <c r="H18" s="124"/>
      <c r="I18" s="181">
        <f t="shared" si="0"/>
        <v>0</v>
      </c>
      <c r="J18" s="181">
        <f t="shared" si="1"/>
        <v>0</v>
      </c>
      <c r="K18" s="181">
        <f t="shared" si="2"/>
        <v>0</v>
      </c>
      <c r="L18" s="181">
        <f t="shared" si="3"/>
        <v>0</v>
      </c>
    </row>
    <row r="19" spans="1:12" x14ac:dyDescent="0.25">
      <c r="A19" s="111">
        <v>8</v>
      </c>
      <c r="B19" s="105" t="s">
        <v>209</v>
      </c>
      <c r="C19" s="124"/>
      <c r="D19" s="124"/>
      <c r="E19" s="124"/>
      <c r="F19" s="124"/>
      <c r="G19" s="124"/>
      <c r="H19" s="124"/>
      <c r="I19" s="181">
        <f t="shared" si="0"/>
        <v>0</v>
      </c>
      <c r="J19" s="181">
        <f t="shared" si="1"/>
        <v>0</v>
      </c>
      <c r="K19" s="181">
        <f t="shared" si="2"/>
        <v>0</v>
      </c>
      <c r="L19" s="181">
        <f t="shared" si="3"/>
        <v>0</v>
      </c>
    </row>
    <row r="20" spans="1:12" x14ac:dyDescent="0.25">
      <c r="A20" s="111">
        <v>9</v>
      </c>
      <c r="B20" s="105" t="s">
        <v>208</v>
      </c>
      <c r="C20" s="124"/>
      <c r="D20" s="124"/>
      <c r="E20" s="124"/>
      <c r="F20" s="124"/>
      <c r="G20" s="124"/>
      <c r="H20" s="124"/>
      <c r="I20" s="181">
        <f t="shared" si="0"/>
        <v>0</v>
      </c>
      <c r="J20" s="181">
        <f t="shared" si="1"/>
        <v>0</v>
      </c>
      <c r="K20" s="181">
        <f t="shared" si="2"/>
        <v>0</v>
      </c>
      <c r="L20" s="181">
        <f t="shared" si="3"/>
        <v>0</v>
      </c>
    </row>
    <row r="21" spans="1:12" x14ac:dyDescent="0.25">
      <c r="A21" s="111">
        <v>10</v>
      </c>
      <c r="B21" s="105" t="s">
        <v>207</v>
      </c>
      <c r="C21" s="124"/>
      <c r="D21" s="124"/>
      <c r="E21" s="124"/>
      <c r="F21" s="124"/>
      <c r="G21" s="124"/>
      <c r="H21" s="124"/>
      <c r="I21" s="181">
        <f t="shared" si="0"/>
        <v>0</v>
      </c>
      <c r="J21" s="181">
        <f t="shared" si="1"/>
        <v>0</v>
      </c>
      <c r="K21" s="181">
        <f t="shared" si="2"/>
        <v>0</v>
      </c>
      <c r="L21" s="181">
        <f t="shared" si="3"/>
        <v>0</v>
      </c>
    </row>
    <row r="22" spans="1:12" x14ac:dyDescent="0.25">
      <c r="A22" s="111">
        <v>11</v>
      </c>
      <c r="B22" s="105" t="s">
        <v>206</v>
      </c>
      <c r="C22" s="124"/>
      <c r="D22" s="124"/>
      <c r="E22" s="124"/>
      <c r="F22" s="124"/>
      <c r="G22" s="124"/>
      <c r="H22" s="124"/>
      <c r="I22" s="181">
        <f t="shared" si="0"/>
        <v>0</v>
      </c>
      <c r="J22" s="181">
        <f t="shared" si="1"/>
        <v>0</v>
      </c>
      <c r="K22" s="181">
        <f t="shared" si="2"/>
        <v>0</v>
      </c>
      <c r="L22" s="181">
        <f t="shared" si="3"/>
        <v>0</v>
      </c>
    </row>
    <row r="23" spans="1:12" x14ac:dyDescent="0.25">
      <c r="A23" s="111">
        <v>12</v>
      </c>
      <c r="B23" s="105" t="s">
        <v>205</v>
      </c>
      <c r="C23" s="124"/>
      <c r="D23" s="124"/>
      <c r="E23" s="124"/>
      <c r="F23" s="124"/>
      <c r="G23" s="124"/>
      <c r="H23" s="124"/>
      <c r="I23" s="181">
        <f t="shared" si="0"/>
        <v>0</v>
      </c>
      <c r="J23" s="181">
        <f t="shared" si="1"/>
        <v>0</v>
      </c>
      <c r="K23" s="181">
        <f t="shared" si="2"/>
        <v>0</v>
      </c>
      <c r="L23" s="181">
        <f t="shared" si="3"/>
        <v>0</v>
      </c>
    </row>
    <row r="24" spans="1:12" x14ac:dyDescent="0.25">
      <c r="A24" s="4">
        <v>13</v>
      </c>
      <c r="B24" s="120" t="s">
        <v>244</v>
      </c>
      <c r="C24" s="233">
        <f t="shared" ref="C24:H24" si="4">SUM(C12:C23)</f>
        <v>0</v>
      </c>
      <c r="D24" s="233">
        <f t="shared" si="4"/>
        <v>0</v>
      </c>
      <c r="E24" s="233">
        <f t="shared" si="4"/>
        <v>0</v>
      </c>
      <c r="F24" s="233">
        <f t="shared" si="4"/>
        <v>0</v>
      </c>
      <c r="G24" s="233">
        <f t="shared" si="4"/>
        <v>0</v>
      </c>
      <c r="H24" s="233">
        <f t="shared" si="4"/>
        <v>0</v>
      </c>
      <c r="I24" s="233">
        <f t="shared" si="0"/>
        <v>0</v>
      </c>
      <c r="J24" s="233">
        <f t="shared" si="1"/>
        <v>0</v>
      </c>
      <c r="K24" s="233">
        <f t="shared" si="2"/>
        <v>0</v>
      </c>
      <c r="L24" s="233">
        <f t="shared" si="3"/>
        <v>0</v>
      </c>
    </row>
    <row r="27" spans="1:12" x14ac:dyDescent="0.25">
      <c r="A27" s="232" t="s">
        <v>243</v>
      </c>
    </row>
    <row r="28" spans="1:12" x14ac:dyDescent="0.25">
      <c r="A28" s="232" t="s">
        <v>242</v>
      </c>
    </row>
  </sheetData>
  <sheetProtection insertRows="0"/>
  <pageMargins left="0.7" right="0.7" top="0.75" bottom="0.75" header="0.3" footer="0.3"/>
  <pageSetup orientation="portrait" horizontalDpi="4294967293" verticalDpi="4294967293" r:id="rId1"/>
  <customProperties>
    <customPr name="Sheet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3E66-DB10-41AF-8DCC-E4CDC739C87C}">
  <sheetPr>
    <tabColor rgb="FF002060"/>
  </sheetPr>
  <dimension ref="A1:F34"/>
  <sheetViews>
    <sheetView showOutlineSymbols="0" workbookViewId="0">
      <selection activeCell="D3" sqref="D3"/>
    </sheetView>
  </sheetViews>
  <sheetFormatPr defaultRowHeight="12.75" x14ac:dyDescent="0.2"/>
  <cols>
    <col min="2" max="2" width="70.33203125" bestFit="1" customWidth="1"/>
    <col min="3" max="3" width="15.33203125" bestFit="1" customWidth="1"/>
  </cols>
  <sheetData>
    <row r="1" spans="1:6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6" ht="15" x14ac:dyDescent="0.2">
      <c r="A2" s="259" t="s">
        <v>273</v>
      </c>
      <c r="B2" s="260"/>
      <c r="C2" s="261" t="str">
        <f>'Regulatory Capital Ratio'!C2</f>
        <v>Insurer Type</v>
      </c>
    </row>
    <row r="3" spans="1:6" s="22" customFormat="1" ht="15" x14ac:dyDescent="0.25">
      <c r="A3" s="262" t="s">
        <v>275</v>
      </c>
      <c r="B3" s="263"/>
      <c r="C3" s="264">
        <f>'Regulatory Capital Ratio'!C3</f>
        <v>46022</v>
      </c>
      <c r="D3" s="27"/>
    </row>
    <row r="4" spans="1:6" s="22" customFormat="1" ht="15.75" x14ac:dyDescent="0.25">
      <c r="A4" s="265" t="s">
        <v>276</v>
      </c>
      <c r="B4" s="266"/>
      <c r="C4" s="267"/>
      <c r="D4" s="27"/>
    </row>
    <row r="5" spans="1:6" s="22" customFormat="1" ht="14.25" x14ac:dyDescent="0.2"/>
    <row r="6" spans="1:6" s="23" customFormat="1" ht="33.75" x14ac:dyDescent="0.5">
      <c r="A6" s="50" t="s">
        <v>270</v>
      </c>
      <c r="F6" s="24"/>
    </row>
    <row r="7" spans="1:6" ht="15" x14ac:dyDescent="0.25">
      <c r="A7" s="238"/>
      <c r="C7" s="237"/>
    </row>
    <row r="8" spans="1:6" ht="15" x14ac:dyDescent="0.25">
      <c r="A8" s="238" t="s">
        <v>269</v>
      </c>
      <c r="C8" s="237"/>
    </row>
    <row r="9" spans="1:6" ht="15" x14ac:dyDescent="0.2">
      <c r="A9" s="21"/>
      <c r="B9" s="255"/>
      <c r="C9" s="254" t="s">
        <v>24</v>
      </c>
    </row>
    <row r="10" spans="1:6" x14ac:dyDescent="0.2">
      <c r="A10" s="6">
        <v>1</v>
      </c>
      <c r="B10" s="245" t="s">
        <v>268</v>
      </c>
      <c r="C10" s="253">
        <f>'Asset Default Risk'!C55-'Asset Default Risk'!C45-'Asset Default Risk'!C29</f>
        <v>0</v>
      </c>
    </row>
    <row r="11" spans="1:6" ht="15" x14ac:dyDescent="0.2">
      <c r="A11" s="252" t="s">
        <v>267</v>
      </c>
      <c r="B11" s="251"/>
      <c r="C11" s="250"/>
    </row>
    <row r="12" spans="1:6" x14ac:dyDescent="0.2">
      <c r="A12" s="6">
        <v>2</v>
      </c>
      <c r="B12" s="249" t="s">
        <v>266</v>
      </c>
      <c r="C12" s="247">
        <v>0</v>
      </c>
    </row>
    <row r="13" spans="1:6" x14ac:dyDescent="0.2">
      <c r="A13" s="6">
        <v>3</v>
      </c>
      <c r="B13" s="249" t="s">
        <v>265</v>
      </c>
      <c r="C13" s="247">
        <v>0</v>
      </c>
    </row>
    <row r="14" spans="1:6" x14ac:dyDescent="0.2">
      <c r="A14" s="6">
        <v>4</v>
      </c>
      <c r="B14" s="249" t="s">
        <v>264</v>
      </c>
      <c r="C14" s="247">
        <v>0</v>
      </c>
    </row>
    <row r="15" spans="1:6" x14ac:dyDescent="0.2">
      <c r="A15" s="6">
        <v>5</v>
      </c>
      <c r="B15" s="249" t="s">
        <v>263</v>
      </c>
      <c r="C15" s="247">
        <v>0</v>
      </c>
    </row>
    <row r="16" spans="1:6" x14ac:dyDescent="0.2">
      <c r="A16" s="6">
        <v>6</v>
      </c>
      <c r="B16" s="248" t="s">
        <v>262</v>
      </c>
      <c r="C16" s="247">
        <v>0</v>
      </c>
    </row>
    <row r="17" spans="1:3" x14ac:dyDescent="0.2">
      <c r="A17" s="8">
        <v>7</v>
      </c>
      <c r="B17" s="245" t="s">
        <v>261</v>
      </c>
      <c r="C17" s="246"/>
    </row>
    <row r="18" spans="1:3" x14ac:dyDescent="0.2">
      <c r="A18" s="8">
        <v>8</v>
      </c>
      <c r="B18" s="245" t="s">
        <v>260</v>
      </c>
      <c r="C18" s="246"/>
    </row>
    <row r="19" spans="1:3" x14ac:dyDescent="0.2">
      <c r="A19" s="8">
        <v>9</v>
      </c>
      <c r="B19" s="245" t="s">
        <v>259</v>
      </c>
      <c r="C19" s="244">
        <f>SUM(C10:C17)-C18</f>
        <v>0</v>
      </c>
    </row>
    <row r="20" spans="1:3" x14ac:dyDescent="0.2">
      <c r="A20" s="8">
        <v>10</v>
      </c>
      <c r="B20" s="245" t="s">
        <v>258</v>
      </c>
      <c r="C20" s="244">
        <v>0</v>
      </c>
    </row>
    <row r="21" spans="1:3" x14ac:dyDescent="0.2">
      <c r="A21" s="243">
        <v>11</v>
      </c>
      <c r="B21" s="242" t="s">
        <v>257</v>
      </c>
      <c r="C21" s="241">
        <f>C20-C19</f>
        <v>0</v>
      </c>
    </row>
    <row r="22" spans="1:3" x14ac:dyDescent="0.2">
      <c r="A22" s="240"/>
      <c r="B22" s="237"/>
      <c r="C22" s="239"/>
    </row>
    <row r="23" spans="1:3" ht="15" x14ac:dyDescent="0.25">
      <c r="B23" s="238" t="s">
        <v>256</v>
      </c>
      <c r="C23" s="237"/>
    </row>
    <row r="24" spans="1:3" x14ac:dyDescent="0.2">
      <c r="B24" s="313"/>
      <c r="C24" s="314"/>
    </row>
    <row r="25" spans="1:3" x14ac:dyDescent="0.2">
      <c r="B25" s="315"/>
      <c r="C25" s="316"/>
    </row>
    <row r="26" spans="1:3" x14ac:dyDescent="0.2">
      <c r="B26" s="315"/>
      <c r="C26" s="316"/>
    </row>
    <row r="27" spans="1:3" x14ac:dyDescent="0.2">
      <c r="B27" s="315"/>
      <c r="C27" s="316"/>
    </row>
    <row r="28" spans="1:3" x14ac:dyDescent="0.2">
      <c r="B28" s="315"/>
      <c r="C28" s="316"/>
    </row>
    <row r="29" spans="1:3" x14ac:dyDescent="0.2">
      <c r="B29" s="315"/>
      <c r="C29" s="316"/>
    </row>
    <row r="30" spans="1:3" x14ac:dyDescent="0.2">
      <c r="B30" s="315"/>
      <c r="C30" s="316"/>
    </row>
    <row r="31" spans="1:3" x14ac:dyDescent="0.2">
      <c r="B31" s="315"/>
      <c r="C31" s="316"/>
    </row>
    <row r="32" spans="1:3" x14ac:dyDescent="0.2">
      <c r="B32" s="317"/>
      <c r="C32" s="318"/>
    </row>
    <row r="33" spans="2:3" x14ac:dyDescent="0.2">
      <c r="B33" s="237"/>
      <c r="C33" s="237"/>
    </row>
    <row r="34" spans="2:3" x14ac:dyDescent="0.2">
      <c r="B34" s="237"/>
      <c r="C34" s="237"/>
    </row>
  </sheetData>
  <mergeCells count="1">
    <mergeCell ref="B24:C32"/>
  </mergeCells>
  <pageMargins left="0.7" right="0.7" top="0.75" bottom="0.75" header="0.3" footer="0.3"/>
  <customProperties>
    <customPr name="Sheet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1BD8-72FA-45E6-8D79-D3E5A8AC652D}">
  <sheetPr>
    <tabColor rgb="FF7030A0"/>
  </sheetPr>
  <dimension ref="A1:C52"/>
  <sheetViews>
    <sheetView workbookViewId="0">
      <selection activeCell="A4" sqref="A4"/>
    </sheetView>
  </sheetViews>
  <sheetFormatPr defaultRowHeight="12.75" x14ac:dyDescent="0.2"/>
  <cols>
    <col min="1" max="1" width="149.33203125" style="237" customWidth="1"/>
    <col min="2" max="2" width="19.83203125" style="237" customWidth="1"/>
    <col min="3" max="3" width="15.33203125" style="237" bestFit="1" customWidth="1"/>
    <col min="4" max="256" width="8.83203125" style="237"/>
    <col min="257" max="257" width="149.33203125" style="237" customWidth="1"/>
    <col min="258" max="258" width="19.83203125" style="237" customWidth="1"/>
    <col min="259" max="512" width="8.83203125" style="237"/>
    <col min="513" max="513" width="149.33203125" style="237" customWidth="1"/>
    <col min="514" max="514" width="19.83203125" style="237" customWidth="1"/>
    <col min="515" max="768" width="8.83203125" style="237"/>
    <col min="769" max="769" width="149.33203125" style="237" customWidth="1"/>
    <col min="770" max="770" width="19.83203125" style="237" customWidth="1"/>
    <col min="771" max="1024" width="8.83203125" style="237"/>
    <col min="1025" max="1025" width="149.33203125" style="237" customWidth="1"/>
    <col min="1026" max="1026" width="19.83203125" style="237" customWidth="1"/>
    <col min="1027" max="1280" width="8.83203125" style="237"/>
    <col min="1281" max="1281" width="149.33203125" style="237" customWidth="1"/>
    <col min="1282" max="1282" width="19.83203125" style="237" customWidth="1"/>
    <col min="1283" max="1536" width="8.83203125" style="237"/>
    <col min="1537" max="1537" width="149.33203125" style="237" customWidth="1"/>
    <col min="1538" max="1538" width="19.83203125" style="237" customWidth="1"/>
    <col min="1539" max="1792" width="8.83203125" style="237"/>
    <col min="1793" max="1793" width="149.33203125" style="237" customWidth="1"/>
    <col min="1794" max="1794" width="19.83203125" style="237" customWidth="1"/>
    <col min="1795" max="2048" width="8.83203125" style="237"/>
    <col min="2049" max="2049" width="149.33203125" style="237" customWidth="1"/>
    <col min="2050" max="2050" width="19.83203125" style="237" customWidth="1"/>
    <col min="2051" max="2304" width="8.83203125" style="237"/>
    <col min="2305" max="2305" width="149.33203125" style="237" customWidth="1"/>
    <col min="2306" max="2306" width="19.83203125" style="237" customWidth="1"/>
    <col min="2307" max="2560" width="8.83203125" style="237"/>
    <col min="2561" max="2561" width="149.33203125" style="237" customWidth="1"/>
    <col min="2562" max="2562" width="19.83203125" style="237" customWidth="1"/>
    <col min="2563" max="2816" width="8.83203125" style="237"/>
    <col min="2817" max="2817" width="149.33203125" style="237" customWidth="1"/>
    <col min="2818" max="2818" width="19.83203125" style="237" customWidth="1"/>
    <col min="2819" max="3072" width="8.83203125" style="237"/>
    <col min="3073" max="3073" width="149.33203125" style="237" customWidth="1"/>
    <col min="3074" max="3074" width="19.83203125" style="237" customWidth="1"/>
    <col min="3075" max="3328" width="8.83203125" style="237"/>
    <col min="3329" max="3329" width="149.33203125" style="237" customWidth="1"/>
    <col min="3330" max="3330" width="19.83203125" style="237" customWidth="1"/>
    <col min="3331" max="3584" width="8.83203125" style="237"/>
    <col min="3585" max="3585" width="149.33203125" style="237" customWidth="1"/>
    <col min="3586" max="3586" width="19.83203125" style="237" customWidth="1"/>
    <col min="3587" max="3840" width="8.83203125" style="237"/>
    <col min="3841" max="3841" width="149.33203125" style="237" customWidth="1"/>
    <col min="3842" max="3842" width="19.83203125" style="237" customWidth="1"/>
    <col min="3843" max="4096" width="8.83203125" style="237"/>
    <col min="4097" max="4097" width="149.33203125" style="237" customWidth="1"/>
    <col min="4098" max="4098" width="19.83203125" style="237" customWidth="1"/>
    <col min="4099" max="4352" width="8.83203125" style="237"/>
    <col min="4353" max="4353" width="149.33203125" style="237" customWidth="1"/>
    <col min="4354" max="4354" width="19.83203125" style="237" customWidth="1"/>
    <col min="4355" max="4608" width="8.83203125" style="237"/>
    <col min="4609" max="4609" width="149.33203125" style="237" customWidth="1"/>
    <col min="4610" max="4610" width="19.83203125" style="237" customWidth="1"/>
    <col min="4611" max="4864" width="8.83203125" style="237"/>
    <col min="4865" max="4865" width="149.33203125" style="237" customWidth="1"/>
    <col min="4866" max="4866" width="19.83203125" style="237" customWidth="1"/>
    <col min="4867" max="5120" width="8.83203125" style="237"/>
    <col min="5121" max="5121" width="149.33203125" style="237" customWidth="1"/>
    <col min="5122" max="5122" width="19.83203125" style="237" customWidth="1"/>
    <col min="5123" max="5376" width="8.83203125" style="237"/>
    <col min="5377" max="5377" width="149.33203125" style="237" customWidth="1"/>
    <col min="5378" max="5378" width="19.83203125" style="237" customWidth="1"/>
    <col min="5379" max="5632" width="8.83203125" style="237"/>
    <col min="5633" max="5633" width="149.33203125" style="237" customWidth="1"/>
    <col min="5634" max="5634" width="19.83203125" style="237" customWidth="1"/>
    <col min="5635" max="5888" width="8.83203125" style="237"/>
    <col min="5889" max="5889" width="149.33203125" style="237" customWidth="1"/>
    <col min="5890" max="5890" width="19.83203125" style="237" customWidth="1"/>
    <col min="5891" max="6144" width="8.83203125" style="237"/>
    <col min="6145" max="6145" width="149.33203125" style="237" customWidth="1"/>
    <col min="6146" max="6146" width="19.83203125" style="237" customWidth="1"/>
    <col min="6147" max="6400" width="8.83203125" style="237"/>
    <col min="6401" max="6401" width="149.33203125" style="237" customWidth="1"/>
    <col min="6402" max="6402" width="19.83203125" style="237" customWidth="1"/>
    <col min="6403" max="6656" width="8.83203125" style="237"/>
    <col min="6657" max="6657" width="149.33203125" style="237" customWidth="1"/>
    <col min="6658" max="6658" width="19.83203125" style="237" customWidth="1"/>
    <col min="6659" max="6912" width="8.83203125" style="237"/>
    <col min="6913" max="6913" width="149.33203125" style="237" customWidth="1"/>
    <col min="6914" max="6914" width="19.83203125" style="237" customWidth="1"/>
    <col min="6915" max="7168" width="8.83203125" style="237"/>
    <col min="7169" max="7169" width="149.33203125" style="237" customWidth="1"/>
    <col min="7170" max="7170" width="19.83203125" style="237" customWidth="1"/>
    <col min="7171" max="7424" width="8.83203125" style="237"/>
    <col min="7425" max="7425" width="149.33203125" style="237" customWidth="1"/>
    <col min="7426" max="7426" width="19.83203125" style="237" customWidth="1"/>
    <col min="7427" max="7680" width="8.83203125" style="237"/>
    <col min="7681" max="7681" width="149.33203125" style="237" customWidth="1"/>
    <col min="7682" max="7682" width="19.83203125" style="237" customWidth="1"/>
    <col min="7683" max="7936" width="8.83203125" style="237"/>
    <col min="7937" max="7937" width="149.33203125" style="237" customWidth="1"/>
    <col min="7938" max="7938" width="19.83203125" style="237" customWidth="1"/>
    <col min="7939" max="8192" width="8.83203125" style="237"/>
    <col min="8193" max="8193" width="149.33203125" style="237" customWidth="1"/>
    <col min="8194" max="8194" width="19.83203125" style="237" customWidth="1"/>
    <col min="8195" max="8448" width="8.83203125" style="237"/>
    <col min="8449" max="8449" width="149.33203125" style="237" customWidth="1"/>
    <col min="8450" max="8450" width="19.83203125" style="237" customWidth="1"/>
    <col min="8451" max="8704" width="8.83203125" style="237"/>
    <col min="8705" max="8705" width="149.33203125" style="237" customWidth="1"/>
    <col min="8706" max="8706" width="19.83203125" style="237" customWidth="1"/>
    <col min="8707" max="8960" width="8.83203125" style="237"/>
    <col min="8961" max="8961" width="149.33203125" style="237" customWidth="1"/>
    <col min="8962" max="8962" width="19.83203125" style="237" customWidth="1"/>
    <col min="8963" max="9216" width="8.83203125" style="237"/>
    <col min="9217" max="9217" width="149.33203125" style="237" customWidth="1"/>
    <col min="9218" max="9218" width="19.83203125" style="237" customWidth="1"/>
    <col min="9219" max="9472" width="8.83203125" style="237"/>
    <col min="9473" max="9473" width="149.33203125" style="237" customWidth="1"/>
    <col min="9474" max="9474" width="19.83203125" style="237" customWidth="1"/>
    <col min="9475" max="9728" width="8.83203125" style="237"/>
    <col min="9729" max="9729" width="149.33203125" style="237" customWidth="1"/>
    <col min="9730" max="9730" width="19.83203125" style="237" customWidth="1"/>
    <col min="9731" max="9984" width="8.83203125" style="237"/>
    <col min="9985" max="9985" width="149.33203125" style="237" customWidth="1"/>
    <col min="9986" max="9986" width="19.83203125" style="237" customWidth="1"/>
    <col min="9987" max="10240" width="8.83203125" style="237"/>
    <col min="10241" max="10241" width="149.33203125" style="237" customWidth="1"/>
    <col min="10242" max="10242" width="19.83203125" style="237" customWidth="1"/>
    <col min="10243" max="10496" width="8.83203125" style="237"/>
    <col min="10497" max="10497" width="149.33203125" style="237" customWidth="1"/>
    <col min="10498" max="10498" width="19.83203125" style="237" customWidth="1"/>
    <col min="10499" max="10752" width="8.83203125" style="237"/>
    <col min="10753" max="10753" width="149.33203125" style="237" customWidth="1"/>
    <col min="10754" max="10754" width="19.83203125" style="237" customWidth="1"/>
    <col min="10755" max="11008" width="8.83203125" style="237"/>
    <col min="11009" max="11009" width="149.33203125" style="237" customWidth="1"/>
    <col min="11010" max="11010" width="19.83203125" style="237" customWidth="1"/>
    <col min="11011" max="11264" width="8.83203125" style="237"/>
    <col min="11265" max="11265" width="149.33203125" style="237" customWidth="1"/>
    <col min="11266" max="11266" width="19.83203125" style="237" customWidth="1"/>
    <col min="11267" max="11520" width="8.83203125" style="237"/>
    <col min="11521" max="11521" width="149.33203125" style="237" customWidth="1"/>
    <col min="11522" max="11522" width="19.83203125" style="237" customWidth="1"/>
    <col min="11523" max="11776" width="8.83203125" style="237"/>
    <col min="11777" max="11777" width="149.33203125" style="237" customWidth="1"/>
    <col min="11778" max="11778" width="19.83203125" style="237" customWidth="1"/>
    <col min="11779" max="12032" width="8.83203125" style="237"/>
    <col min="12033" max="12033" width="149.33203125" style="237" customWidth="1"/>
    <col min="12034" max="12034" width="19.83203125" style="237" customWidth="1"/>
    <col min="12035" max="12288" width="8.83203125" style="237"/>
    <col min="12289" max="12289" width="149.33203125" style="237" customWidth="1"/>
    <col min="12290" max="12290" width="19.83203125" style="237" customWidth="1"/>
    <col min="12291" max="12544" width="8.83203125" style="237"/>
    <col min="12545" max="12545" width="149.33203125" style="237" customWidth="1"/>
    <col min="12546" max="12546" width="19.83203125" style="237" customWidth="1"/>
    <col min="12547" max="12800" width="8.83203125" style="237"/>
    <col min="12801" max="12801" width="149.33203125" style="237" customWidth="1"/>
    <col min="12802" max="12802" width="19.83203125" style="237" customWidth="1"/>
    <col min="12803" max="13056" width="8.83203125" style="237"/>
    <col min="13057" max="13057" width="149.33203125" style="237" customWidth="1"/>
    <col min="13058" max="13058" width="19.83203125" style="237" customWidth="1"/>
    <col min="13059" max="13312" width="8.83203125" style="237"/>
    <col min="13313" max="13313" width="149.33203125" style="237" customWidth="1"/>
    <col min="13314" max="13314" width="19.83203125" style="237" customWidth="1"/>
    <col min="13315" max="13568" width="8.83203125" style="237"/>
    <col min="13569" max="13569" width="149.33203125" style="237" customWidth="1"/>
    <col min="13570" max="13570" width="19.83203125" style="237" customWidth="1"/>
    <col min="13571" max="13824" width="8.83203125" style="237"/>
    <col min="13825" max="13825" width="149.33203125" style="237" customWidth="1"/>
    <col min="13826" max="13826" width="19.83203125" style="237" customWidth="1"/>
    <col min="13827" max="14080" width="8.83203125" style="237"/>
    <col min="14081" max="14081" width="149.33203125" style="237" customWidth="1"/>
    <col min="14082" max="14082" width="19.83203125" style="237" customWidth="1"/>
    <col min="14083" max="14336" width="8.83203125" style="237"/>
    <col min="14337" max="14337" width="149.33203125" style="237" customWidth="1"/>
    <col min="14338" max="14338" width="19.83203125" style="237" customWidth="1"/>
    <col min="14339" max="14592" width="8.83203125" style="237"/>
    <col min="14593" max="14593" width="149.33203125" style="237" customWidth="1"/>
    <col min="14594" max="14594" width="19.83203125" style="237" customWidth="1"/>
    <col min="14595" max="14848" width="8.83203125" style="237"/>
    <col min="14849" max="14849" width="149.33203125" style="237" customWidth="1"/>
    <col min="14850" max="14850" width="19.83203125" style="237" customWidth="1"/>
    <col min="14851" max="15104" width="8.83203125" style="237"/>
    <col min="15105" max="15105" width="149.33203125" style="237" customWidth="1"/>
    <col min="15106" max="15106" width="19.83203125" style="237" customWidth="1"/>
    <col min="15107" max="15360" width="8.83203125" style="237"/>
    <col min="15361" max="15361" width="149.33203125" style="237" customWidth="1"/>
    <col min="15362" max="15362" width="19.83203125" style="237" customWidth="1"/>
    <col min="15363" max="15616" width="8.83203125" style="237"/>
    <col min="15617" max="15617" width="149.33203125" style="237" customWidth="1"/>
    <col min="15618" max="15618" width="19.83203125" style="237" customWidth="1"/>
    <col min="15619" max="15872" width="8.83203125" style="237"/>
    <col min="15873" max="15873" width="149.33203125" style="237" customWidth="1"/>
    <col min="15874" max="15874" width="19.83203125" style="237" customWidth="1"/>
    <col min="15875" max="16128" width="8.83203125" style="237"/>
    <col min="16129" max="16129" width="149.33203125" style="237" customWidth="1"/>
    <col min="16130" max="16130" width="19.83203125" style="237" customWidth="1"/>
    <col min="16131" max="16384" width="8.83203125" style="237"/>
  </cols>
  <sheetData>
    <row r="1" spans="1:3" ht="23.25" x14ac:dyDescent="0.2">
      <c r="A1" s="256" t="s">
        <v>271</v>
      </c>
      <c r="B1" s="257"/>
      <c r="C1" s="258" t="str">
        <f>'Regulatory Capital Ratio'!C1</f>
        <v>Insurer Name</v>
      </c>
    </row>
    <row r="2" spans="1:3" ht="15" x14ac:dyDescent="0.2">
      <c r="A2" s="259" t="s">
        <v>273</v>
      </c>
      <c r="B2" s="260"/>
      <c r="C2" s="261" t="str">
        <f>'Regulatory Capital Ratio'!C2</f>
        <v>Insurer Type</v>
      </c>
    </row>
    <row r="3" spans="1:3" ht="15" x14ac:dyDescent="0.2">
      <c r="A3" s="262" t="s">
        <v>275</v>
      </c>
      <c r="B3" s="263"/>
      <c r="C3" s="264">
        <f>'Regulatory Capital Ratio'!C3</f>
        <v>46022</v>
      </c>
    </row>
    <row r="4" spans="1:3" ht="15.75" x14ac:dyDescent="0.2">
      <c r="A4" s="265" t="s">
        <v>276</v>
      </c>
      <c r="B4" s="266"/>
      <c r="C4" s="267"/>
    </row>
    <row r="5" spans="1:3" ht="15.75" x14ac:dyDescent="0.2">
      <c r="A5" s="25"/>
      <c r="B5" s="275"/>
      <c r="C5" s="276"/>
    </row>
    <row r="6" spans="1:3" ht="18" x14ac:dyDescent="0.25">
      <c r="A6" s="319" t="s">
        <v>277</v>
      </c>
      <c r="B6" s="319"/>
    </row>
    <row r="7" spans="1:3" ht="18" x14ac:dyDescent="0.25">
      <c r="A7" s="319" t="s">
        <v>278</v>
      </c>
      <c r="B7" s="319"/>
    </row>
    <row r="9" spans="1:3" ht="15.75" x14ac:dyDescent="0.25">
      <c r="A9" s="320" t="s">
        <v>37</v>
      </c>
      <c r="B9" s="321"/>
    </row>
    <row r="10" spans="1:3" x14ac:dyDescent="0.2">
      <c r="A10" s="268" t="s">
        <v>279</v>
      </c>
      <c r="B10" s="269"/>
    </row>
    <row r="11" spans="1:3" x14ac:dyDescent="0.2">
      <c r="A11" s="268" t="s">
        <v>280</v>
      </c>
      <c r="B11" s="269"/>
    </row>
    <row r="12" spans="1:3" x14ac:dyDescent="0.2">
      <c r="A12" s="268" t="s">
        <v>281</v>
      </c>
      <c r="B12" s="269"/>
    </row>
    <row r="13" spans="1:3" x14ac:dyDescent="0.2">
      <c r="A13" s="268" t="s">
        <v>282</v>
      </c>
      <c r="B13" s="269"/>
    </row>
    <row r="14" spans="1:3" x14ac:dyDescent="0.2">
      <c r="A14" s="268" t="s">
        <v>283</v>
      </c>
      <c r="B14" s="269"/>
    </row>
    <row r="15" spans="1:3" x14ac:dyDescent="0.2">
      <c r="A15" s="268" t="s">
        <v>284</v>
      </c>
      <c r="B15" s="269"/>
    </row>
    <row r="16" spans="1:3" x14ac:dyDescent="0.2">
      <c r="A16" s="268" t="s">
        <v>285</v>
      </c>
      <c r="B16" s="269"/>
    </row>
    <row r="17" spans="1:2" x14ac:dyDescent="0.2">
      <c r="A17" s="268" t="s">
        <v>286</v>
      </c>
      <c r="B17" s="269"/>
    </row>
    <row r="18" spans="1:2" x14ac:dyDescent="0.2">
      <c r="A18" s="268" t="s">
        <v>287</v>
      </c>
      <c r="B18" s="269"/>
    </row>
    <row r="19" spans="1:2" x14ac:dyDescent="0.2">
      <c r="A19" s="268" t="s">
        <v>288</v>
      </c>
      <c r="B19" s="269"/>
    </row>
    <row r="20" spans="1:2" x14ac:dyDescent="0.2">
      <c r="A20" s="268" t="s">
        <v>289</v>
      </c>
      <c r="B20" s="269"/>
    </row>
    <row r="21" spans="1:2" x14ac:dyDescent="0.2">
      <c r="A21" s="268" t="s">
        <v>290</v>
      </c>
      <c r="B21" s="269"/>
    </row>
    <row r="22" spans="1:2" x14ac:dyDescent="0.2">
      <c r="A22" s="268" t="s">
        <v>291</v>
      </c>
      <c r="B22" s="269"/>
    </row>
    <row r="23" spans="1:2" x14ac:dyDescent="0.2">
      <c r="A23" s="268" t="s">
        <v>292</v>
      </c>
      <c r="B23" s="269"/>
    </row>
    <row r="24" spans="1:2" x14ac:dyDescent="0.2">
      <c r="A24" s="268" t="s">
        <v>293</v>
      </c>
      <c r="B24" s="269"/>
    </row>
    <row r="25" spans="1:2" x14ac:dyDescent="0.2">
      <c r="A25" s="270" t="s">
        <v>294</v>
      </c>
      <c r="B25" s="269"/>
    </row>
    <row r="26" spans="1:2" x14ac:dyDescent="0.2">
      <c r="A26" s="270" t="s">
        <v>295</v>
      </c>
      <c r="B26" s="269"/>
    </row>
    <row r="27" spans="1:2" x14ac:dyDescent="0.2">
      <c r="A27" s="270" t="s">
        <v>77</v>
      </c>
      <c r="B27" s="269"/>
    </row>
    <row r="28" spans="1:2" ht="16.5" thickBot="1" x14ac:dyDescent="0.3">
      <c r="A28" s="271" t="s">
        <v>9</v>
      </c>
      <c r="B28" s="272">
        <f>SUM(B10:B27)</f>
        <v>0</v>
      </c>
    </row>
    <row r="29" spans="1:2" ht="13.5" thickTop="1" x14ac:dyDescent="0.2">
      <c r="A29" s="273"/>
    </row>
    <row r="30" spans="1:2" ht="15.75" x14ac:dyDescent="0.25">
      <c r="A30" s="320" t="s">
        <v>296</v>
      </c>
      <c r="B30" s="321"/>
    </row>
    <row r="31" spans="1:2" x14ac:dyDescent="0.2">
      <c r="A31" s="268" t="s">
        <v>297</v>
      </c>
      <c r="B31" s="269"/>
    </row>
    <row r="32" spans="1:2" x14ac:dyDescent="0.2">
      <c r="A32" s="268" t="s">
        <v>298</v>
      </c>
      <c r="B32" s="269"/>
    </row>
    <row r="33" spans="1:2" x14ac:dyDescent="0.2">
      <c r="A33" s="268" t="s">
        <v>299</v>
      </c>
      <c r="B33" s="269"/>
    </row>
    <row r="34" spans="1:2" x14ac:dyDescent="0.2">
      <c r="A34" s="268" t="s">
        <v>300</v>
      </c>
      <c r="B34" s="269"/>
    </row>
    <row r="35" spans="1:2" x14ac:dyDescent="0.2">
      <c r="A35" s="268" t="s">
        <v>301</v>
      </c>
      <c r="B35" s="269"/>
    </row>
    <row r="36" spans="1:2" x14ac:dyDescent="0.2">
      <c r="A36" s="268" t="s">
        <v>302</v>
      </c>
      <c r="B36" s="269"/>
    </row>
    <row r="37" spans="1:2" x14ac:dyDescent="0.2">
      <c r="A37" s="268" t="s">
        <v>303</v>
      </c>
      <c r="B37" s="269"/>
    </row>
    <row r="38" spans="1:2" x14ac:dyDescent="0.2">
      <c r="A38" s="268" t="s">
        <v>304</v>
      </c>
      <c r="B38" s="269"/>
    </row>
    <row r="39" spans="1:2" x14ac:dyDescent="0.2">
      <c r="A39" s="268" t="s">
        <v>305</v>
      </c>
      <c r="B39" s="269"/>
    </row>
    <row r="40" spans="1:2" x14ac:dyDescent="0.2">
      <c r="A40" s="268" t="s">
        <v>306</v>
      </c>
      <c r="B40" s="269"/>
    </row>
    <row r="41" spans="1:2" x14ac:dyDescent="0.2">
      <c r="A41" s="268" t="s">
        <v>307</v>
      </c>
      <c r="B41" s="269"/>
    </row>
    <row r="42" spans="1:2" x14ac:dyDescent="0.2">
      <c r="A42" s="268" t="s">
        <v>308</v>
      </c>
      <c r="B42" s="269"/>
    </row>
    <row r="43" spans="1:2" ht="16.5" thickBot="1" x14ac:dyDescent="0.3">
      <c r="A43" s="271" t="s">
        <v>309</v>
      </c>
      <c r="B43" s="272">
        <f>SUM(B31:B42)</f>
        <v>0</v>
      </c>
    </row>
    <row r="44" spans="1:2" ht="16.5" thickTop="1" x14ac:dyDescent="0.25">
      <c r="A44" s="320" t="s">
        <v>310</v>
      </c>
      <c r="B44" s="321"/>
    </row>
    <row r="45" spans="1:2" ht="13.9" customHeight="1" x14ac:dyDescent="0.2">
      <c r="A45" s="268" t="s">
        <v>311</v>
      </c>
      <c r="B45" s="269"/>
    </row>
    <row r="46" spans="1:2" x14ac:dyDescent="0.2">
      <c r="A46" s="268" t="s">
        <v>71</v>
      </c>
      <c r="B46" s="269"/>
    </row>
    <row r="47" spans="1:2" x14ac:dyDescent="0.2">
      <c r="A47" s="268" t="s">
        <v>312</v>
      </c>
      <c r="B47" s="269"/>
    </row>
    <row r="48" spans="1:2" x14ac:dyDescent="0.2">
      <c r="A48" s="274" t="s">
        <v>313</v>
      </c>
      <c r="B48" s="269"/>
    </row>
    <row r="49" spans="1:2" x14ac:dyDescent="0.2">
      <c r="A49" s="274" t="s">
        <v>314</v>
      </c>
      <c r="B49" s="269"/>
    </row>
    <row r="50" spans="1:2" ht="16.5" thickBot="1" x14ac:dyDescent="0.3">
      <c r="A50" s="271" t="s">
        <v>315</v>
      </c>
      <c r="B50" s="272">
        <f>B48+B49</f>
        <v>0</v>
      </c>
    </row>
    <row r="51" spans="1:2" ht="17.25" thickTop="1" thickBot="1" x14ac:dyDescent="0.3">
      <c r="A51" s="271" t="s">
        <v>316</v>
      </c>
      <c r="B51" s="272">
        <f>B43+B50</f>
        <v>0</v>
      </c>
    </row>
    <row r="52" spans="1:2" ht="13.5" thickTop="1" x14ac:dyDescent="0.2"/>
  </sheetData>
  <mergeCells count="5">
    <mergeCell ref="A6:B6"/>
    <mergeCell ref="A7:B7"/>
    <mergeCell ref="A9:B9"/>
    <mergeCell ref="A30:B30"/>
    <mergeCell ref="A44:B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E2A8-89C1-4D05-9460-6F7F0331BCA7}">
  <sheetPr>
    <tabColor rgb="FF002060"/>
  </sheetPr>
  <dimension ref="A1:AH23"/>
  <sheetViews>
    <sheetView showOutlineSymbols="0" workbookViewId="0">
      <selection activeCell="C15" sqref="C15"/>
    </sheetView>
  </sheetViews>
  <sheetFormatPr defaultColWidth="9.33203125" defaultRowHeight="15" x14ac:dyDescent="0.25"/>
  <cols>
    <col min="1" max="1" width="5.1640625" style="30" customWidth="1"/>
    <col min="2" max="2" width="68.6640625" style="30" customWidth="1"/>
    <col min="3" max="3" width="17.5" style="30" customWidth="1"/>
    <col min="4" max="34" width="9.33203125" style="30"/>
    <col min="35" max="16384" width="9.33203125" style="29"/>
  </cols>
  <sheetData>
    <row r="1" spans="1:34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34" customFormat="1" x14ac:dyDescent="0.2">
      <c r="A2" s="259" t="s">
        <v>273</v>
      </c>
      <c r="B2" s="260"/>
      <c r="C2" s="261" t="str">
        <f>'Regulatory Capital Ratio'!C2</f>
        <v>Insurer Type</v>
      </c>
    </row>
    <row r="3" spans="1:34" s="22" customFormat="1" x14ac:dyDescent="0.25">
      <c r="A3" s="262" t="s">
        <v>275</v>
      </c>
      <c r="B3" s="263"/>
      <c r="C3" s="264">
        <f>'Regulatory Capital Ratio'!C3</f>
        <v>46022</v>
      </c>
      <c r="D3" s="27"/>
    </row>
    <row r="4" spans="1:34" s="22" customFormat="1" ht="15.75" x14ac:dyDescent="0.25">
      <c r="A4" s="265" t="s">
        <v>276</v>
      </c>
      <c r="B4" s="266"/>
      <c r="C4" s="267"/>
      <c r="D4" s="27"/>
    </row>
    <row r="5" spans="1:34" s="22" customFormat="1" ht="14.25" x14ac:dyDescent="0.2"/>
    <row r="6" spans="1:34" s="23" customFormat="1" ht="33.75" x14ac:dyDescent="0.5">
      <c r="A6" s="50" t="s">
        <v>38</v>
      </c>
      <c r="E6" s="24"/>
    </row>
    <row r="7" spans="1:34" s="22" customFormat="1" ht="14.25" x14ac:dyDescent="0.2"/>
    <row r="8" spans="1:34" s="44" customFormat="1" x14ac:dyDescent="0.2">
      <c r="A8" s="21"/>
      <c r="B8" s="20"/>
      <c r="C8" s="49" t="s">
        <v>24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s="44" customFormat="1" x14ac:dyDescent="0.25">
      <c r="A9" s="11" t="s">
        <v>37</v>
      </c>
      <c r="B9" s="48"/>
      <c r="C9" s="47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1:34" s="44" customFormat="1" ht="12.75" x14ac:dyDescent="0.2">
      <c r="A10" s="6">
        <v>1</v>
      </c>
      <c r="B10" s="6" t="s">
        <v>36</v>
      </c>
      <c r="C10" s="39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1:34" s="44" customFormat="1" ht="12.75" x14ac:dyDescent="0.2">
      <c r="A11" s="6">
        <v>2</v>
      </c>
      <c r="B11" s="6" t="s">
        <v>35</v>
      </c>
      <c r="C11" s="39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1:34" s="44" customFormat="1" ht="12.75" x14ac:dyDescent="0.2">
      <c r="A12" s="6">
        <v>3</v>
      </c>
      <c r="B12" s="6" t="s">
        <v>34</v>
      </c>
      <c r="C12" s="39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1:34" s="44" customFormat="1" ht="12.75" x14ac:dyDescent="0.2">
      <c r="A13" s="8">
        <v>4</v>
      </c>
      <c r="B13" s="8" t="s">
        <v>33</v>
      </c>
      <c r="C13" s="7">
        <f>SUM(C10:C12)</f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34" s="44" customFormat="1" x14ac:dyDescent="0.2">
      <c r="A14" s="46" t="s">
        <v>32</v>
      </c>
      <c r="B14" s="18"/>
      <c r="C14" s="42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</row>
    <row r="15" spans="1:34" s="44" customFormat="1" x14ac:dyDescent="0.25">
      <c r="A15" s="11" t="s">
        <v>8</v>
      </c>
      <c r="B15" s="18"/>
      <c r="C15" s="42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</row>
    <row r="16" spans="1:34" s="44" customFormat="1" ht="12.75" x14ac:dyDescent="0.2">
      <c r="A16" s="6">
        <v>5</v>
      </c>
      <c r="B16" s="6" t="s">
        <v>31</v>
      </c>
      <c r="C16" s="39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</row>
    <row r="17" spans="1:34" s="44" customFormat="1" ht="12.75" x14ac:dyDescent="0.2">
      <c r="A17" s="6">
        <v>6</v>
      </c>
      <c r="B17" s="16" t="s">
        <v>30</v>
      </c>
      <c r="C17" s="39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</row>
    <row r="18" spans="1:34" s="37" customFormat="1" ht="12.75" x14ac:dyDescent="0.2">
      <c r="A18" s="8">
        <v>7</v>
      </c>
      <c r="B18" s="8" t="s">
        <v>29</v>
      </c>
      <c r="C18" s="7">
        <f>SUM(C16:C17)</f>
        <v>0</v>
      </c>
      <c r="D18" s="38" t="s">
        <v>318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</row>
    <row r="19" spans="1:34" s="37" customFormat="1" x14ac:dyDescent="0.2">
      <c r="A19" s="43" t="s">
        <v>28</v>
      </c>
      <c r="B19" s="18"/>
      <c r="C19" s="42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</row>
    <row r="20" spans="1:34" s="37" customFormat="1" ht="12.95" customHeight="1" x14ac:dyDescent="0.2">
      <c r="A20" s="41">
        <v>8</v>
      </c>
      <c r="B20" s="40" t="s">
        <v>27</v>
      </c>
      <c r="C20" s="39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</row>
    <row r="21" spans="1:34" s="34" customFormat="1" ht="12.75" x14ac:dyDescent="0.2">
      <c r="A21" s="36">
        <v>9</v>
      </c>
      <c r="B21" s="4" t="s">
        <v>26</v>
      </c>
      <c r="C21" s="35">
        <f>MAX(C13-C18+C20,0)</f>
        <v>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3" spans="1:34" x14ac:dyDescent="0.25">
      <c r="A23" s="33">
        <v>10</v>
      </c>
      <c r="B23" s="32" t="s">
        <v>4</v>
      </c>
      <c r="C23" s="31"/>
    </row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C3A3-E3BB-496F-9919-1E1A09F4ADBF}">
  <sheetPr>
    <tabColor rgb="FF002060"/>
  </sheetPr>
  <dimension ref="A1:AX56"/>
  <sheetViews>
    <sheetView showOutlineSymbols="0" workbookViewId="0">
      <selection activeCell="C15" sqref="C15"/>
    </sheetView>
  </sheetViews>
  <sheetFormatPr defaultColWidth="9.83203125" defaultRowHeight="14.25" x14ac:dyDescent="0.2"/>
  <cols>
    <col min="1" max="1" width="9.83203125" style="51"/>
    <col min="2" max="2" width="83.33203125" style="51" customWidth="1"/>
    <col min="3" max="3" width="15.6640625" style="51" customWidth="1"/>
    <col min="4" max="4" width="15.6640625" style="52" customWidth="1"/>
    <col min="5" max="5" width="15.6640625" style="51" customWidth="1"/>
    <col min="6" max="6" width="10.33203125" style="51" customWidth="1"/>
    <col min="7" max="7" width="11" style="51" bestFit="1" customWidth="1"/>
    <col min="8" max="16384" width="9.83203125" style="51"/>
  </cols>
  <sheetData>
    <row r="1" spans="1:50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50" customFormat="1" ht="15" x14ac:dyDescent="0.2">
      <c r="A2" s="259" t="s">
        <v>273</v>
      </c>
      <c r="B2" s="260"/>
      <c r="C2" s="261" t="str">
        <f>'Regulatory Capital Ratio'!C2</f>
        <v>Insurer Type</v>
      </c>
    </row>
    <row r="3" spans="1:50" s="22" customFormat="1" ht="15" x14ac:dyDescent="0.25">
      <c r="A3" s="262" t="s">
        <v>275</v>
      </c>
      <c r="B3" s="263"/>
      <c r="C3" s="264">
        <f>'Regulatory Capital Ratio'!C3</f>
        <v>46022</v>
      </c>
      <c r="D3" s="28"/>
      <c r="E3" s="27"/>
    </row>
    <row r="4" spans="1:50" s="22" customFormat="1" ht="15.75" x14ac:dyDescent="0.25">
      <c r="A4" s="265" t="s">
        <v>276</v>
      </c>
      <c r="B4" s="266"/>
      <c r="C4" s="267"/>
      <c r="D4" s="28"/>
      <c r="E4" s="27"/>
    </row>
    <row r="5" spans="1:50" s="22" customFormat="1" x14ac:dyDescent="0.2"/>
    <row r="6" spans="1:50" s="23" customFormat="1" ht="33.75" x14ac:dyDescent="0.5">
      <c r="A6" s="50" t="s">
        <v>38</v>
      </c>
      <c r="F6" s="24"/>
    </row>
    <row r="7" spans="1:50" s="22" customFormat="1" x14ac:dyDescent="0.2"/>
    <row r="8" spans="1:50" s="45" customFormat="1" ht="15" x14ac:dyDescent="0.25">
      <c r="A8" s="21"/>
      <c r="B8" s="91"/>
      <c r="C8" s="90"/>
      <c r="D8" s="54"/>
      <c r="E8" s="89" t="s">
        <v>24</v>
      </c>
    </row>
    <row r="9" spans="1:50" s="45" customFormat="1" ht="15" x14ac:dyDescent="0.25">
      <c r="A9" s="88" t="s">
        <v>74</v>
      </c>
      <c r="B9" s="87"/>
      <c r="C9" s="86"/>
      <c r="D9" s="85"/>
      <c r="E9" s="84"/>
    </row>
    <row r="10" spans="1:50" s="44" customFormat="1" ht="12.75" x14ac:dyDescent="0.2">
      <c r="A10" s="67">
        <v>1</v>
      </c>
      <c r="B10" s="68" t="s">
        <v>73</v>
      </c>
      <c r="C10" s="65"/>
      <c r="D10" s="61"/>
      <c r="E10" s="39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</row>
    <row r="11" spans="1:50" s="44" customFormat="1" ht="12.75" x14ac:dyDescent="0.2">
      <c r="A11" s="67">
        <v>2</v>
      </c>
      <c r="B11" s="68" t="s">
        <v>72</v>
      </c>
      <c r="C11" s="65"/>
      <c r="D11" s="61"/>
      <c r="E11" s="39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</row>
    <row r="12" spans="1:50" s="44" customFormat="1" ht="12.75" x14ac:dyDescent="0.2">
      <c r="A12" s="67">
        <v>3</v>
      </c>
      <c r="B12" s="68" t="s">
        <v>71</v>
      </c>
      <c r="C12" s="65"/>
      <c r="D12" s="61"/>
      <c r="E12" s="39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</row>
    <row r="13" spans="1:50" s="44" customFormat="1" ht="12.75" x14ac:dyDescent="0.2">
      <c r="A13" s="67">
        <v>4</v>
      </c>
      <c r="B13" s="68" t="s">
        <v>27</v>
      </c>
      <c r="C13" s="65"/>
      <c r="D13" s="61"/>
      <c r="E13" s="39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</row>
    <row r="14" spans="1:50" s="44" customFormat="1" ht="12.75" x14ac:dyDescent="0.2">
      <c r="A14" s="67">
        <v>5</v>
      </c>
      <c r="B14" s="68" t="s">
        <v>70</v>
      </c>
      <c r="C14" s="65"/>
      <c r="D14" s="76"/>
      <c r="E14" s="9">
        <f>IF(D14="",0,MIN(D14,(+E10+E11+E12+E13+E15+E16+E17)*33%))</f>
        <v>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</row>
    <row r="15" spans="1:50" s="44" customFormat="1" ht="12.75" x14ac:dyDescent="0.2">
      <c r="A15" s="67">
        <v>6</v>
      </c>
      <c r="B15" s="68" t="s">
        <v>69</v>
      </c>
      <c r="C15" s="65"/>
      <c r="D15" s="61"/>
      <c r="E15" s="39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</row>
    <row r="16" spans="1:50" s="44" customFormat="1" ht="12.75" x14ac:dyDescent="0.2">
      <c r="A16" s="67">
        <v>7</v>
      </c>
      <c r="B16" s="68" t="s">
        <v>68</v>
      </c>
      <c r="C16" s="65"/>
      <c r="D16" s="61"/>
      <c r="E16" s="39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</row>
    <row r="17" spans="1:50" s="44" customFormat="1" ht="12.75" x14ac:dyDescent="0.2">
      <c r="A17" s="67">
        <v>8</v>
      </c>
      <c r="B17" s="68" t="s">
        <v>67</v>
      </c>
      <c r="C17" s="65"/>
      <c r="D17" s="61"/>
      <c r="E17" s="39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</row>
    <row r="18" spans="1:50" s="37" customFormat="1" ht="12.75" x14ac:dyDescent="0.2">
      <c r="A18" s="64">
        <v>9</v>
      </c>
      <c r="B18" s="74" t="s">
        <v>66</v>
      </c>
      <c r="C18" s="73"/>
      <c r="D18" s="61"/>
      <c r="E18" s="7">
        <f>SUM(E10:E17)</f>
        <v>0</v>
      </c>
      <c r="F18" s="82" t="s">
        <v>318</v>
      </c>
      <c r="G18" s="45"/>
      <c r="H18" s="45"/>
      <c r="I18" s="45"/>
      <c r="J18" s="45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</row>
    <row r="19" spans="1:50" s="44" customFormat="1" ht="15" x14ac:dyDescent="0.25">
      <c r="A19" s="71" t="s">
        <v>65</v>
      </c>
      <c r="B19" s="83"/>
      <c r="C19" s="69"/>
      <c r="D19" s="61"/>
      <c r="E19" s="42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</row>
    <row r="20" spans="1:50" s="44" customFormat="1" ht="12.75" x14ac:dyDescent="0.2">
      <c r="A20" s="67">
        <v>10</v>
      </c>
      <c r="B20" s="68" t="s">
        <v>64</v>
      </c>
      <c r="C20" s="65"/>
      <c r="D20" s="61"/>
      <c r="E20" s="39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</row>
    <row r="21" spans="1:50" s="44" customFormat="1" ht="12.75" x14ac:dyDescent="0.2">
      <c r="A21" s="67">
        <v>11</v>
      </c>
      <c r="B21" s="68" t="s">
        <v>50</v>
      </c>
      <c r="C21" s="65"/>
      <c r="D21" s="61"/>
      <c r="E21" s="39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</row>
    <row r="22" spans="1:50" s="37" customFormat="1" ht="12.75" x14ac:dyDescent="0.2">
      <c r="A22" s="64">
        <v>12</v>
      </c>
      <c r="B22" s="74" t="s">
        <v>63</v>
      </c>
      <c r="C22" s="73"/>
      <c r="D22" s="61"/>
      <c r="E22" s="7">
        <f>SUM(E20:E21)</f>
        <v>0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</row>
    <row r="23" spans="1:50" s="37" customFormat="1" ht="12.75" x14ac:dyDescent="0.2">
      <c r="A23" s="67"/>
      <c r="B23" s="68"/>
      <c r="C23" s="73"/>
      <c r="D23" s="61"/>
      <c r="E23" s="42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</row>
    <row r="24" spans="1:50" s="37" customFormat="1" ht="12.75" x14ac:dyDescent="0.2">
      <c r="A24" s="64">
        <v>13</v>
      </c>
      <c r="B24" s="74" t="s">
        <v>62</v>
      </c>
      <c r="C24" s="73"/>
      <c r="D24" s="61"/>
      <c r="E24" s="7">
        <f>E18-E22</f>
        <v>0</v>
      </c>
      <c r="F24" s="82" t="s">
        <v>317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</row>
    <row r="25" spans="1:50" s="44" customFormat="1" ht="12.75" x14ac:dyDescent="0.2">
      <c r="A25" s="67"/>
      <c r="B25" s="68"/>
      <c r="C25" s="75"/>
      <c r="D25" s="61"/>
      <c r="E25" s="42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</row>
    <row r="26" spans="1:50" s="44" customFormat="1" ht="15" x14ac:dyDescent="0.25">
      <c r="A26" s="71" t="s">
        <v>61</v>
      </c>
      <c r="B26" s="70"/>
      <c r="C26" s="69"/>
      <c r="D26" s="61"/>
      <c r="E26" s="42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</row>
    <row r="27" spans="1:50" s="44" customFormat="1" ht="15" x14ac:dyDescent="0.25">
      <c r="A27" s="81" t="s">
        <v>60</v>
      </c>
      <c r="B27" s="80"/>
      <c r="C27" s="69"/>
      <c r="D27" s="61"/>
      <c r="E27" s="42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</row>
    <row r="28" spans="1:50" s="44" customFormat="1" ht="12.75" x14ac:dyDescent="0.2">
      <c r="A28" s="67">
        <v>14</v>
      </c>
      <c r="B28" s="68" t="s">
        <v>59</v>
      </c>
      <c r="C28" s="65"/>
      <c r="D28" s="61"/>
      <c r="E28" s="9">
        <f>+D14-E14</f>
        <v>0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</row>
    <row r="29" spans="1:50" s="44" customFormat="1" ht="12.75" x14ac:dyDescent="0.2">
      <c r="A29" s="67">
        <v>15</v>
      </c>
      <c r="B29" s="68" t="s">
        <v>58</v>
      </c>
      <c r="C29" s="65"/>
      <c r="D29" s="61"/>
      <c r="E29" s="39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</row>
    <row r="30" spans="1:50" s="44" customFormat="1" ht="12.75" x14ac:dyDescent="0.2">
      <c r="A30" s="67">
        <v>16</v>
      </c>
      <c r="B30" s="68" t="s">
        <v>57</v>
      </c>
      <c r="C30" s="65"/>
      <c r="D30" s="61"/>
      <c r="E30" s="39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</row>
    <row r="31" spans="1:50" s="44" customFormat="1" ht="12.75" x14ac:dyDescent="0.2">
      <c r="A31" s="67">
        <v>17</v>
      </c>
      <c r="B31" s="68" t="s">
        <v>56</v>
      </c>
      <c r="C31" s="65"/>
      <c r="D31" s="61"/>
      <c r="E31" s="9">
        <f>MIN((E20-E30),E24*20%)</f>
        <v>0</v>
      </c>
      <c r="F31" s="79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</row>
    <row r="32" spans="1:50" s="44" customFormat="1" ht="12.75" x14ac:dyDescent="0.2">
      <c r="A32" s="67">
        <v>18</v>
      </c>
      <c r="B32" s="68" t="s">
        <v>50</v>
      </c>
      <c r="C32" s="65"/>
      <c r="D32" s="61"/>
      <c r="E32" s="39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</row>
    <row r="33" spans="1:50" s="37" customFormat="1" ht="12.75" x14ac:dyDescent="0.2">
      <c r="A33" s="64">
        <v>19</v>
      </c>
      <c r="B33" s="74" t="s">
        <v>55</v>
      </c>
      <c r="C33" s="73"/>
      <c r="D33" s="61"/>
      <c r="E33" s="7">
        <f>SUM(E28:E32)</f>
        <v>0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</row>
    <row r="34" spans="1:50" s="44" customFormat="1" ht="12.75" x14ac:dyDescent="0.2">
      <c r="A34" s="67"/>
      <c r="B34" s="68"/>
      <c r="C34" s="75"/>
      <c r="D34" s="61"/>
      <c r="E34" s="42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</row>
    <row r="35" spans="1:50" s="44" customFormat="1" ht="15" x14ac:dyDescent="0.25">
      <c r="A35" s="71" t="s">
        <v>54</v>
      </c>
      <c r="B35" s="78"/>
      <c r="C35" s="69"/>
      <c r="D35" s="61"/>
      <c r="E35" s="42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</row>
    <row r="36" spans="1:50" s="44" customFormat="1" ht="12.75" x14ac:dyDescent="0.2">
      <c r="A36" s="67">
        <v>20</v>
      </c>
      <c r="B36" s="68" t="s">
        <v>53</v>
      </c>
      <c r="C36" s="77">
        <v>0</v>
      </c>
      <c r="D36" s="76"/>
      <c r="E36" s="9">
        <f>C36*D36</f>
        <v>0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</row>
    <row r="37" spans="1:50" s="44" customFormat="1" ht="12.75" x14ac:dyDescent="0.2">
      <c r="A37" s="67">
        <v>21</v>
      </c>
      <c r="B37" s="68" t="s">
        <v>52</v>
      </c>
      <c r="C37" s="77">
        <v>0</v>
      </c>
      <c r="D37" s="76"/>
      <c r="E37" s="9">
        <f>C37*D37</f>
        <v>0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</row>
    <row r="38" spans="1:50" s="44" customFormat="1" ht="12.75" x14ac:dyDescent="0.2">
      <c r="A38" s="67">
        <v>22</v>
      </c>
      <c r="B38" s="68" t="s">
        <v>51</v>
      </c>
      <c r="C38" s="77">
        <v>0</v>
      </c>
      <c r="D38" s="76"/>
      <c r="E38" s="9">
        <f>C38*D38</f>
        <v>0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</row>
    <row r="39" spans="1:50" s="44" customFormat="1" ht="12.75" x14ac:dyDescent="0.2">
      <c r="A39" s="67">
        <v>23</v>
      </c>
      <c r="B39" s="68" t="s">
        <v>50</v>
      </c>
      <c r="C39" s="77">
        <v>0</v>
      </c>
      <c r="D39" s="76"/>
      <c r="E39" s="9">
        <f>C39*D39</f>
        <v>0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</row>
    <row r="40" spans="1:50" s="37" customFormat="1" ht="12.75" x14ac:dyDescent="0.2">
      <c r="A40" s="64">
        <v>24</v>
      </c>
      <c r="B40" s="74" t="s">
        <v>49</v>
      </c>
      <c r="C40" s="73"/>
      <c r="D40" s="61"/>
      <c r="E40" s="7">
        <f>MAX(MIN(SUM(E36:E39),(E24*50%)),0)</f>
        <v>0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</row>
    <row r="41" spans="1:50" s="44" customFormat="1" ht="12.75" x14ac:dyDescent="0.2">
      <c r="A41" s="67"/>
      <c r="B41" s="68"/>
      <c r="C41" s="75"/>
      <c r="D41" s="61"/>
      <c r="E41" s="42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</row>
    <row r="42" spans="1:50" s="37" customFormat="1" ht="12.75" x14ac:dyDescent="0.2">
      <c r="A42" s="64">
        <v>25</v>
      </c>
      <c r="B42" s="72" t="s">
        <v>48</v>
      </c>
      <c r="C42" s="73"/>
      <c r="D42" s="61"/>
      <c r="E42" s="7">
        <f>E40+E33</f>
        <v>0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</row>
    <row r="43" spans="1:50" s="37" customFormat="1" ht="12.75" x14ac:dyDescent="0.2">
      <c r="A43" s="64">
        <v>26</v>
      </c>
      <c r="B43" s="74" t="s">
        <v>47</v>
      </c>
      <c r="C43" s="73"/>
      <c r="D43" s="61"/>
      <c r="E43" s="7">
        <f>MAX(MIN(E42,E24),0)</f>
        <v>0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</row>
    <row r="44" spans="1:50" s="37" customFormat="1" ht="12.75" x14ac:dyDescent="0.2">
      <c r="A44" s="67"/>
      <c r="B44" s="68"/>
      <c r="C44" s="73"/>
      <c r="D44" s="61"/>
      <c r="E44" s="42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</row>
    <row r="45" spans="1:50" s="44" customFormat="1" ht="12.75" x14ac:dyDescent="0.2">
      <c r="A45" s="64">
        <v>27</v>
      </c>
      <c r="B45" s="72" t="s">
        <v>46</v>
      </c>
      <c r="C45" s="70"/>
      <c r="D45" s="61"/>
      <c r="E45" s="7">
        <f>E43+E24</f>
        <v>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</row>
    <row r="46" spans="1:50" s="44" customFormat="1" ht="12.75" x14ac:dyDescent="0.2">
      <c r="A46" s="67"/>
      <c r="B46" s="68"/>
      <c r="C46" s="70"/>
      <c r="D46" s="61"/>
      <c r="E46" s="42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</row>
    <row r="47" spans="1:50" s="44" customFormat="1" ht="15" x14ac:dyDescent="0.25">
      <c r="A47" s="71" t="s">
        <v>45</v>
      </c>
      <c r="B47" s="70"/>
      <c r="C47" s="69"/>
      <c r="D47" s="61"/>
      <c r="E47" s="42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</row>
    <row r="48" spans="1:50" s="44" customFormat="1" ht="12.75" x14ac:dyDescent="0.2">
      <c r="A48" s="67">
        <v>28</v>
      </c>
      <c r="B48" s="68" t="s">
        <v>44</v>
      </c>
      <c r="C48" s="65"/>
      <c r="D48" s="61"/>
      <c r="E48" s="9">
        <f>'Asset Default Risk'!C45</f>
        <v>0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</row>
    <row r="49" spans="1:50" s="44" customFormat="1" ht="12.75" x14ac:dyDescent="0.2">
      <c r="A49" s="67">
        <v>29</v>
      </c>
      <c r="B49" s="68" t="s">
        <v>43</v>
      </c>
      <c r="C49" s="65"/>
      <c r="D49" s="61"/>
      <c r="E49" s="39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</row>
    <row r="50" spans="1:50" s="44" customFormat="1" ht="12.75" x14ac:dyDescent="0.2">
      <c r="A50" s="67">
        <v>30</v>
      </c>
      <c r="B50" s="68" t="s">
        <v>42</v>
      </c>
      <c r="C50" s="65"/>
      <c r="D50" s="61"/>
      <c r="E50" s="39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</row>
    <row r="51" spans="1:50" s="44" customFormat="1" ht="12.75" x14ac:dyDescent="0.2">
      <c r="A51" s="67">
        <v>31</v>
      </c>
      <c r="B51" s="68" t="s">
        <v>41</v>
      </c>
      <c r="C51" s="65"/>
      <c r="D51" s="61"/>
      <c r="E51" s="9">
        <f>'Asset Default Risk'!C29</f>
        <v>0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</row>
    <row r="52" spans="1:50" s="44" customFormat="1" ht="12.75" x14ac:dyDescent="0.2">
      <c r="A52" s="67">
        <v>32</v>
      </c>
      <c r="B52" s="66" t="s">
        <v>30</v>
      </c>
      <c r="C52" s="65"/>
      <c r="D52" s="61"/>
      <c r="E52" s="39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</row>
    <row r="53" spans="1:50" s="37" customFormat="1" ht="12.75" x14ac:dyDescent="0.2">
      <c r="A53" s="64">
        <v>33</v>
      </c>
      <c r="B53" s="63" t="s">
        <v>40</v>
      </c>
      <c r="C53" s="62"/>
      <c r="D53" s="61"/>
      <c r="E53" s="7">
        <f>SUM(E48:E52)</f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</row>
    <row r="54" spans="1:50" s="34" customFormat="1" ht="12.75" x14ac:dyDescent="0.2">
      <c r="A54" s="60">
        <v>34</v>
      </c>
      <c r="B54" s="59" t="s">
        <v>39</v>
      </c>
      <c r="C54" s="58"/>
      <c r="D54" s="57"/>
      <c r="E54" s="35">
        <f>MAX((E45-E53),0)</f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</row>
    <row r="56" spans="1:50" x14ac:dyDescent="0.2">
      <c r="A56" s="33">
        <v>35</v>
      </c>
      <c r="B56" s="56" t="s">
        <v>4</v>
      </c>
      <c r="C56" s="55"/>
      <c r="D56" s="54"/>
      <c r="E56" s="53"/>
      <c r="G56" s="45"/>
    </row>
  </sheetData>
  <dataValidations count="1">
    <dataValidation type="list" allowBlank="1" showInputMessage="1" showErrorMessage="1" sqref="C36:C39" xr:uid="{DD1F4A11-595F-4B84-A202-7D67B2536C22}">
      <formula1>"0,0.2,0.4,0.6,0.8,1.0"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7A60-71F2-4AC3-80A2-0BD60AD4F476}">
  <sheetPr>
    <tabColor rgb="FF00B050"/>
  </sheetPr>
  <dimension ref="A1:G58"/>
  <sheetViews>
    <sheetView showOutlineSymbols="0" zoomScale="85" zoomScaleNormal="85" workbookViewId="0">
      <selection activeCell="B19" sqref="B19"/>
    </sheetView>
  </sheetViews>
  <sheetFormatPr defaultColWidth="11.6640625" defaultRowHeight="15" x14ac:dyDescent="0.25"/>
  <cols>
    <col min="1" max="1" width="4.83203125" style="30" customWidth="1"/>
    <col min="2" max="2" width="62.6640625" style="30" customWidth="1"/>
    <col min="3" max="5" width="18.5" style="30" customWidth="1"/>
    <col min="6" max="16384" width="11.6640625" style="30"/>
  </cols>
  <sheetData>
    <row r="1" spans="1:7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7" customFormat="1" x14ac:dyDescent="0.2">
      <c r="A2" s="259" t="s">
        <v>273</v>
      </c>
      <c r="B2" s="260"/>
      <c r="C2" s="261" t="str">
        <f>'Regulatory Capital Ratio'!C2</f>
        <v>Insurer Type</v>
      </c>
      <c r="D2" s="1"/>
    </row>
    <row r="3" spans="1:7" s="22" customFormat="1" x14ac:dyDescent="0.25">
      <c r="A3" s="262" t="s">
        <v>275</v>
      </c>
      <c r="B3" s="263"/>
      <c r="C3" s="264">
        <f>'Regulatory Capital Ratio'!C3</f>
        <v>46022</v>
      </c>
      <c r="E3" s="28"/>
      <c r="F3" s="27"/>
    </row>
    <row r="4" spans="1:7" s="22" customFormat="1" ht="15.75" x14ac:dyDescent="0.25">
      <c r="A4" s="265" t="s">
        <v>276</v>
      </c>
      <c r="B4" s="266"/>
      <c r="C4" s="267"/>
      <c r="E4" s="28"/>
      <c r="F4" s="27"/>
    </row>
    <row r="5" spans="1:7" s="22" customFormat="1" ht="14.25" x14ac:dyDescent="0.2"/>
    <row r="6" spans="1:7" s="23" customFormat="1" ht="33.75" x14ac:dyDescent="0.5">
      <c r="A6" s="50" t="s">
        <v>123</v>
      </c>
      <c r="G6" s="24"/>
    </row>
    <row r="7" spans="1:7" s="2" customFormat="1" ht="12.75" x14ac:dyDescent="0.2">
      <c r="A7" s="117" t="s">
        <v>122</v>
      </c>
    </row>
    <row r="8" spans="1:7" s="2" customFormat="1" x14ac:dyDescent="0.25">
      <c r="A8" s="21"/>
      <c r="B8" s="116"/>
      <c r="C8" s="113" t="s">
        <v>121</v>
      </c>
      <c r="D8" s="113" t="s">
        <v>120</v>
      </c>
      <c r="E8" s="112" t="s">
        <v>119</v>
      </c>
    </row>
    <row r="9" spans="1:7" s="2" customFormat="1" ht="30" x14ac:dyDescent="0.25">
      <c r="A9" s="115"/>
      <c r="B9" s="114" t="s">
        <v>37</v>
      </c>
      <c r="C9" s="113" t="s">
        <v>118</v>
      </c>
      <c r="D9" s="113" t="s">
        <v>117</v>
      </c>
      <c r="E9" s="112" t="s">
        <v>116</v>
      </c>
    </row>
    <row r="10" spans="1:7" s="2" customFormat="1" ht="14.1" customHeight="1" x14ac:dyDescent="0.25">
      <c r="A10" s="111"/>
      <c r="B10" s="110"/>
      <c r="C10" s="109" t="s">
        <v>24</v>
      </c>
      <c r="D10" s="109"/>
      <c r="E10" s="108" t="s">
        <v>24</v>
      </c>
    </row>
    <row r="11" spans="1:7" s="2" customFormat="1" ht="12.75" x14ac:dyDescent="0.2">
      <c r="A11" s="6">
        <v>1</v>
      </c>
      <c r="B11" s="105" t="s">
        <v>115</v>
      </c>
      <c r="C11" s="104"/>
      <c r="D11" s="101">
        <v>0</v>
      </c>
      <c r="E11" s="100">
        <f t="shared" ref="E11:E31" si="0">C11*D11</f>
        <v>0</v>
      </c>
    </row>
    <row r="12" spans="1:7" s="2" customFormat="1" ht="12.75" x14ac:dyDescent="0.2">
      <c r="A12" s="6">
        <v>2</v>
      </c>
      <c r="B12" s="105" t="s">
        <v>114</v>
      </c>
      <c r="C12" s="104"/>
      <c r="D12" s="101">
        <v>0</v>
      </c>
      <c r="E12" s="100">
        <f t="shared" si="0"/>
        <v>0</v>
      </c>
    </row>
    <row r="13" spans="1:7" s="2" customFormat="1" ht="12.75" x14ac:dyDescent="0.2">
      <c r="A13" s="6">
        <v>3</v>
      </c>
      <c r="B13" s="105" t="s">
        <v>113</v>
      </c>
      <c r="C13" s="104"/>
      <c r="D13" s="101">
        <v>0</v>
      </c>
      <c r="E13" s="100">
        <f t="shared" si="0"/>
        <v>0</v>
      </c>
    </row>
    <row r="14" spans="1:7" s="2" customFormat="1" ht="12.75" x14ac:dyDescent="0.2">
      <c r="A14" s="6">
        <v>4</v>
      </c>
      <c r="B14" s="105" t="s">
        <v>112</v>
      </c>
      <c r="C14" s="104"/>
      <c r="D14" s="101">
        <v>0</v>
      </c>
      <c r="E14" s="100">
        <f t="shared" si="0"/>
        <v>0</v>
      </c>
    </row>
    <row r="15" spans="1:7" s="2" customFormat="1" ht="12.75" x14ac:dyDescent="0.2">
      <c r="A15" s="6">
        <v>5</v>
      </c>
      <c r="B15" s="105" t="s">
        <v>111</v>
      </c>
      <c r="C15" s="104"/>
      <c r="D15" s="101">
        <v>0</v>
      </c>
      <c r="E15" s="100">
        <f t="shared" si="0"/>
        <v>0</v>
      </c>
    </row>
    <row r="16" spans="1:7" s="2" customFormat="1" ht="12.75" x14ac:dyDescent="0.2">
      <c r="A16" s="6">
        <v>6</v>
      </c>
      <c r="B16" s="105" t="s">
        <v>110</v>
      </c>
      <c r="C16" s="104"/>
      <c r="D16" s="101">
        <v>0.1</v>
      </c>
      <c r="E16" s="100">
        <f t="shared" si="0"/>
        <v>0</v>
      </c>
    </row>
    <row r="17" spans="1:5" s="2" customFormat="1" ht="12.75" x14ac:dyDescent="0.2">
      <c r="A17" s="6">
        <v>7</v>
      </c>
      <c r="B17" s="105" t="s">
        <v>109</v>
      </c>
      <c r="C17" s="104"/>
      <c r="D17" s="101">
        <v>0.2</v>
      </c>
      <c r="E17" s="100">
        <f t="shared" si="0"/>
        <v>0</v>
      </c>
    </row>
    <row r="18" spans="1:5" s="2" customFormat="1" ht="12.75" x14ac:dyDescent="0.2">
      <c r="A18" s="6">
        <v>8</v>
      </c>
      <c r="B18" s="105" t="s">
        <v>108</v>
      </c>
      <c r="C18" s="104"/>
      <c r="D18" s="101">
        <v>0.2</v>
      </c>
      <c r="E18" s="100">
        <f t="shared" si="0"/>
        <v>0</v>
      </c>
    </row>
    <row r="19" spans="1:5" s="2" customFormat="1" ht="12.75" x14ac:dyDescent="0.2">
      <c r="A19" s="6">
        <v>9</v>
      </c>
      <c r="B19" s="105" t="s">
        <v>107</v>
      </c>
      <c r="C19" s="104"/>
      <c r="D19" s="101">
        <v>0.15</v>
      </c>
      <c r="E19" s="100">
        <f t="shared" si="0"/>
        <v>0</v>
      </c>
    </row>
    <row r="20" spans="1:5" s="2" customFormat="1" ht="12.75" x14ac:dyDescent="0.2">
      <c r="A20" s="6">
        <v>10</v>
      </c>
      <c r="B20" s="105" t="s">
        <v>106</v>
      </c>
      <c r="C20" s="104"/>
      <c r="D20" s="101">
        <v>0.2</v>
      </c>
      <c r="E20" s="100">
        <f t="shared" si="0"/>
        <v>0</v>
      </c>
    </row>
    <row r="21" spans="1:5" s="2" customFormat="1" ht="12.75" x14ac:dyDescent="0.2">
      <c r="A21" s="6">
        <v>11</v>
      </c>
      <c r="B21" s="105" t="s">
        <v>105</v>
      </c>
      <c r="C21" s="104"/>
      <c r="D21" s="101">
        <v>0.2</v>
      </c>
      <c r="E21" s="100">
        <f t="shared" si="0"/>
        <v>0</v>
      </c>
    </row>
    <row r="22" spans="1:5" s="2" customFormat="1" ht="12.75" x14ac:dyDescent="0.2">
      <c r="A22" s="6">
        <v>12</v>
      </c>
      <c r="B22" s="105" t="s">
        <v>104</v>
      </c>
      <c r="C22" s="104"/>
      <c r="D22" s="101">
        <v>0.15</v>
      </c>
      <c r="E22" s="100">
        <f t="shared" si="0"/>
        <v>0</v>
      </c>
    </row>
    <row r="23" spans="1:5" s="2" customFormat="1" ht="12.75" x14ac:dyDescent="0.2">
      <c r="A23" s="6">
        <v>13</v>
      </c>
      <c r="B23" s="105" t="s">
        <v>103</v>
      </c>
      <c r="C23" s="104"/>
      <c r="D23" s="101">
        <v>0.15</v>
      </c>
      <c r="E23" s="100">
        <f t="shared" si="0"/>
        <v>0</v>
      </c>
    </row>
    <row r="24" spans="1:5" s="2" customFormat="1" ht="12.75" x14ac:dyDescent="0.2">
      <c r="A24" s="6">
        <v>14</v>
      </c>
      <c r="B24" s="105" t="s">
        <v>102</v>
      </c>
      <c r="C24" s="104"/>
      <c r="D24" s="101">
        <v>0.2</v>
      </c>
      <c r="E24" s="100">
        <f t="shared" si="0"/>
        <v>0</v>
      </c>
    </row>
    <row r="25" spans="1:5" s="2" customFormat="1" ht="12.75" x14ac:dyDescent="0.2">
      <c r="A25" s="6">
        <v>15</v>
      </c>
      <c r="B25" s="105" t="s">
        <v>101</v>
      </c>
      <c r="C25" s="104"/>
      <c r="D25" s="101">
        <v>0.2</v>
      </c>
      <c r="E25" s="100">
        <f t="shared" si="0"/>
        <v>0</v>
      </c>
    </row>
    <row r="26" spans="1:5" s="2" customFormat="1" ht="12.75" x14ac:dyDescent="0.2">
      <c r="A26" s="6">
        <v>16</v>
      </c>
      <c r="B26" s="105" t="s">
        <v>100</v>
      </c>
      <c r="C26" s="104"/>
      <c r="D26" s="101">
        <v>0</v>
      </c>
      <c r="E26" s="100">
        <f t="shared" si="0"/>
        <v>0</v>
      </c>
    </row>
    <row r="27" spans="1:5" s="2" customFormat="1" ht="12.75" x14ac:dyDescent="0.2">
      <c r="A27" s="6">
        <v>17</v>
      </c>
      <c r="B27" s="105" t="s">
        <v>99</v>
      </c>
      <c r="C27" s="104"/>
      <c r="D27" s="101">
        <v>0.2</v>
      </c>
      <c r="E27" s="100">
        <f t="shared" si="0"/>
        <v>0</v>
      </c>
    </row>
    <row r="28" spans="1:5" s="2" customFormat="1" ht="12.75" x14ac:dyDescent="0.2">
      <c r="A28" s="6">
        <v>18</v>
      </c>
      <c r="B28" s="105" t="s">
        <v>98</v>
      </c>
      <c r="C28" s="104"/>
      <c r="D28" s="101">
        <v>0.2</v>
      </c>
      <c r="E28" s="100">
        <f t="shared" si="0"/>
        <v>0</v>
      </c>
    </row>
    <row r="29" spans="1:5" s="2" customFormat="1" ht="12.75" x14ac:dyDescent="0.2">
      <c r="A29" s="6">
        <v>19</v>
      </c>
      <c r="B29" s="105" t="s">
        <v>41</v>
      </c>
      <c r="C29" s="104"/>
      <c r="D29" s="101">
        <v>0</v>
      </c>
      <c r="E29" s="100">
        <f t="shared" si="0"/>
        <v>0</v>
      </c>
    </row>
    <row r="30" spans="1:5" s="2" customFormat="1" ht="12.75" x14ac:dyDescent="0.2">
      <c r="A30" s="6">
        <v>20</v>
      </c>
      <c r="B30" s="105" t="s">
        <v>97</v>
      </c>
      <c r="C30" s="104"/>
      <c r="D30" s="101">
        <v>0.5</v>
      </c>
      <c r="E30" s="100">
        <f t="shared" si="0"/>
        <v>0</v>
      </c>
    </row>
    <row r="31" spans="1:5" s="2" customFormat="1" ht="12.75" x14ac:dyDescent="0.2">
      <c r="A31" s="6">
        <v>21</v>
      </c>
      <c r="B31" s="105" t="s">
        <v>96</v>
      </c>
      <c r="C31" s="104"/>
      <c r="D31" s="101">
        <v>0.25</v>
      </c>
      <c r="E31" s="100">
        <f t="shared" si="0"/>
        <v>0</v>
      </c>
    </row>
    <row r="32" spans="1:5" s="2" customFormat="1" ht="12.75" x14ac:dyDescent="0.2">
      <c r="A32" s="6"/>
      <c r="B32" s="105" t="s">
        <v>95</v>
      </c>
      <c r="C32" s="107"/>
      <c r="D32" s="101"/>
      <c r="E32" s="100"/>
    </row>
    <row r="33" spans="1:5" s="2" customFormat="1" ht="12.6" customHeight="1" x14ac:dyDescent="0.2">
      <c r="A33" s="6">
        <v>22</v>
      </c>
      <c r="B33" s="106" t="s">
        <v>94</v>
      </c>
      <c r="C33" s="104"/>
      <c r="D33" s="101">
        <v>0.02</v>
      </c>
      <c r="E33" s="100">
        <f>C33*D33</f>
        <v>0</v>
      </c>
    </row>
    <row r="34" spans="1:5" s="2" customFormat="1" ht="12.6" customHeight="1" x14ac:dyDescent="0.2">
      <c r="A34" s="6">
        <v>23</v>
      </c>
      <c r="B34" s="106" t="s">
        <v>93</v>
      </c>
      <c r="C34" s="104"/>
      <c r="D34" s="101">
        <v>0.15</v>
      </c>
      <c r="E34" s="100">
        <f>C34*D34</f>
        <v>0</v>
      </c>
    </row>
    <row r="35" spans="1:5" s="2" customFormat="1" ht="12.75" x14ac:dyDescent="0.2">
      <c r="A35" s="6">
        <v>24</v>
      </c>
      <c r="B35" s="105" t="s">
        <v>92</v>
      </c>
      <c r="C35" s="104"/>
      <c r="D35" s="101">
        <v>1</v>
      </c>
      <c r="E35" s="100">
        <f>C35*D35</f>
        <v>0</v>
      </c>
    </row>
    <row r="36" spans="1:5" s="2" customFormat="1" ht="12.75" x14ac:dyDescent="0.2">
      <c r="A36" s="6"/>
      <c r="B36" s="105" t="s">
        <v>91</v>
      </c>
      <c r="C36" s="107"/>
      <c r="D36" s="101"/>
      <c r="E36" s="100"/>
    </row>
    <row r="37" spans="1:5" s="2" customFormat="1" ht="12.6" customHeight="1" x14ac:dyDescent="0.2">
      <c r="A37" s="6">
        <v>25</v>
      </c>
      <c r="B37" s="106" t="s">
        <v>89</v>
      </c>
      <c r="C37" s="104"/>
      <c r="D37" s="101">
        <v>0.1</v>
      </c>
      <c r="E37" s="100">
        <f>C37*D37</f>
        <v>0</v>
      </c>
    </row>
    <row r="38" spans="1:5" s="2" customFormat="1" ht="12.6" customHeight="1" x14ac:dyDescent="0.2">
      <c r="A38" s="6">
        <v>26</v>
      </c>
      <c r="B38" s="106" t="s">
        <v>88</v>
      </c>
      <c r="C38" s="104"/>
      <c r="D38" s="101">
        <v>0.15</v>
      </c>
      <c r="E38" s="100">
        <f>C38*D38</f>
        <v>0</v>
      </c>
    </row>
    <row r="39" spans="1:5" s="2" customFormat="1" ht="12.6" customHeight="1" x14ac:dyDescent="0.2">
      <c r="A39" s="6">
        <v>27</v>
      </c>
      <c r="B39" s="106" t="s">
        <v>87</v>
      </c>
      <c r="C39" s="104"/>
      <c r="D39" s="101">
        <v>0.25</v>
      </c>
      <c r="E39" s="100">
        <f>C39*D39</f>
        <v>0</v>
      </c>
    </row>
    <row r="40" spans="1:5" s="2" customFormat="1" ht="12.75" x14ac:dyDescent="0.2">
      <c r="A40" s="6"/>
      <c r="B40" s="105" t="s">
        <v>90</v>
      </c>
      <c r="C40" s="107"/>
      <c r="D40" s="101"/>
      <c r="E40" s="100"/>
    </row>
    <row r="41" spans="1:5" s="2" customFormat="1" ht="12.6" customHeight="1" x14ac:dyDescent="0.2">
      <c r="A41" s="6">
        <v>28</v>
      </c>
      <c r="B41" s="106" t="s">
        <v>89</v>
      </c>
      <c r="C41" s="104"/>
      <c r="D41" s="101">
        <v>0</v>
      </c>
      <c r="E41" s="100">
        <f t="shared" ref="E41:E54" si="1">C41*D41</f>
        <v>0</v>
      </c>
    </row>
    <row r="42" spans="1:5" s="2" customFormat="1" ht="12.6" customHeight="1" x14ac:dyDescent="0.2">
      <c r="A42" s="6">
        <v>29</v>
      </c>
      <c r="B42" s="106" t="s">
        <v>88</v>
      </c>
      <c r="C42" s="104"/>
      <c r="D42" s="101">
        <v>0.15</v>
      </c>
      <c r="E42" s="100">
        <f t="shared" si="1"/>
        <v>0</v>
      </c>
    </row>
    <row r="43" spans="1:5" s="2" customFormat="1" ht="12.6" customHeight="1" x14ac:dyDescent="0.2">
      <c r="A43" s="6">
        <v>30</v>
      </c>
      <c r="B43" s="106" t="s">
        <v>87</v>
      </c>
      <c r="C43" s="104"/>
      <c r="D43" s="101">
        <v>0.15</v>
      </c>
      <c r="E43" s="100">
        <f t="shared" si="1"/>
        <v>0</v>
      </c>
    </row>
    <row r="44" spans="1:5" s="2" customFormat="1" ht="12.75" x14ac:dyDescent="0.2">
      <c r="A44" s="6">
        <v>31</v>
      </c>
      <c r="B44" s="105" t="s">
        <v>86</v>
      </c>
      <c r="C44" s="104"/>
      <c r="D44" s="101">
        <v>0</v>
      </c>
      <c r="E44" s="100">
        <f t="shared" si="1"/>
        <v>0</v>
      </c>
    </row>
    <row r="45" spans="1:5" s="2" customFormat="1" ht="12.75" x14ac:dyDescent="0.2">
      <c r="A45" s="6">
        <v>32</v>
      </c>
      <c r="B45" s="105" t="s">
        <v>44</v>
      </c>
      <c r="C45" s="104"/>
      <c r="D45" s="101">
        <v>0</v>
      </c>
      <c r="E45" s="100">
        <f t="shared" si="1"/>
        <v>0</v>
      </c>
    </row>
    <row r="46" spans="1:5" s="2" customFormat="1" ht="12.75" x14ac:dyDescent="0.2">
      <c r="A46" s="6">
        <v>33</v>
      </c>
      <c r="B46" s="105" t="s">
        <v>85</v>
      </c>
      <c r="C46" s="104"/>
      <c r="D46" s="101">
        <v>0.15</v>
      </c>
      <c r="E46" s="100">
        <f t="shared" si="1"/>
        <v>0</v>
      </c>
    </row>
    <row r="47" spans="1:5" s="2" customFormat="1" ht="12.75" x14ac:dyDescent="0.2">
      <c r="A47" s="6">
        <v>34</v>
      </c>
      <c r="B47" s="105" t="s">
        <v>84</v>
      </c>
      <c r="C47" s="104"/>
      <c r="D47" s="101">
        <v>0.15</v>
      </c>
      <c r="E47" s="100">
        <f t="shared" si="1"/>
        <v>0</v>
      </c>
    </row>
    <row r="48" spans="1:5" s="2" customFormat="1" ht="12.75" x14ac:dyDescent="0.2">
      <c r="A48" s="6">
        <v>35</v>
      </c>
      <c r="B48" s="105" t="s">
        <v>83</v>
      </c>
      <c r="C48" s="104"/>
      <c r="D48" s="101">
        <v>0.15</v>
      </c>
      <c r="E48" s="100">
        <f t="shared" si="1"/>
        <v>0</v>
      </c>
    </row>
    <row r="49" spans="1:5" s="2" customFormat="1" ht="12.75" x14ac:dyDescent="0.2">
      <c r="A49" s="6">
        <v>36</v>
      </c>
      <c r="B49" s="105" t="s">
        <v>82</v>
      </c>
      <c r="C49" s="104"/>
      <c r="D49" s="101">
        <v>0.15</v>
      </c>
      <c r="E49" s="100">
        <f t="shared" si="1"/>
        <v>0</v>
      </c>
    </row>
    <row r="50" spans="1:5" s="2" customFormat="1" ht="12.75" x14ac:dyDescent="0.2">
      <c r="A50" s="6">
        <v>37</v>
      </c>
      <c r="B50" s="105" t="s">
        <v>81</v>
      </c>
      <c r="C50" s="104"/>
      <c r="D50" s="101">
        <v>0.15</v>
      </c>
      <c r="E50" s="100">
        <f t="shared" si="1"/>
        <v>0</v>
      </c>
    </row>
    <row r="51" spans="1:5" s="2" customFormat="1" ht="12.75" x14ac:dyDescent="0.2">
      <c r="A51" s="6">
        <v>38</v>
      </c>
      <c r="B51" s="105" t="s">
        <v>80</v>
      </c>
      <c r="C51" s="104"/>
      <c r="D51" s="101">
        <v>0.15</v>
      </c>
      <c r="E51" s="100">
        <f t="shared" si="1"/>
        <v>0</v>
      </c>
    </row>
    <row r="52" spans="1:5" s="2" customFormat="1" ht="12.75" x14ac:dyDescent="0.2">
      <c r="A52" s="6">
        <v>39</v>
      </c>
      <c r="B52" s="105" t="s">
        <v>79</v>
      </c>
      <c r="C52" s="104"/>
      <c r="D52" s="101">
        <v>0.15</v>
      </c>
      <c r="E52" s="100">
        <f t="shared" si="1"/>
        <v>0</v>
      </c>
    </row>
    <row r="53" spans="1:5" s="2" customFormat="1" ht="12.75" x14ac:dyDescent="0.2">
      <c r="A53" s="6">
        <v>40</v>
      </c>
      <c r="B53" s="105" t="s">
        <v>78</v>
      </c>
      <c r="C53" s="104"/>
      <c r="D53" s="101">
        <v>0.15</v>
      </c>
      <c r="E53" s="100">
        <f t="shared" si="1"/>
        <v>0</v>
      </c>
    </row>
    <row r="54" spans="1:5" s="2" customFormat="1" ht="12.75" x14ac:dyDescent="0.2">
      <c r="A54" s="6">
        <v>41</v>
      </c>
      <c r="B54" s="105" t="s">
        <v>77</v>
      </c>
      <c r="C54" s="104"/>
      <c r="D54" s="101">
        <v>0.25</v>
      </c>
      <c r="E54" s="100">
        <f t="shared" si="1"/>
        <v>0</v>
      </c>
    </row>
    <row r="55" spans="1:5" s="2" customFormat="1" ht="12.75" x14ac:dyDescent="0.2">
      <c r="A55" s="8">
        <v>42</v>
      </c>
      <c r="B55" s="103" t="s">
        <v>76</v>
      </c>
      <c r="C55" s="102">
        <f>SUM(C11:C35,C37:C39,C41:C54)</f>
        <v>0</v>
      </c>
      <c r="D55" s="101"/>
      <c r="E55" s="100"/>
    </row>
    <row r="56" spans="1:5" s="2" customFormat="1" ht="12.75" x14ac:dyDescent="0.2">
      <c r="A56"/>
      <c r="B56" s="99"/>
      <c r="C56" s="98"/>
      <c r="D56" s="98"/>
      <c r="E56" s="98"/>
    </row>
    <row r="57" spans="1:5" s="2" customFormat="1" ht="12.75" x14ac:dyDescent="0.2">
      <c r="A57" s="36">
        <v>43</v>
      </c>
      <c r="B57" s="97" t="s">
        <v>75</v>
      </c>
      <c r="C57" s="96"/>
      <c r="D57" s="96"/>
      <c r="E57" s="95">
        <f>SUM(E11:E54)</f>
        <v>0</v>
      </c>
    </row>
    <row r="58" spans="1:5" s="2" customFormat="1" ht="28.9" customHeight="1" x14ac:dyDescent="0.2">
      <c r="B58" s="94"/>
      <c r="C58" s="93"/>
      <c r="D58" s="93"/>
      <c r="E58" s="92"/>
    </row>
  </sheetData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BC60-8225-45A7-8CA2-1D6BEE8FCF4A}">
  <sheetPr>
    <tabColor rgb="FF00B050"/>
    <pageSetUpPr fitToPage="1"/>
  </sheetPr>
  <dimension ref="A1:G25"/>
  <sheetViews>
    <sheetView showOutlineSymbols="0" workbookViewId="0">
      <selection sqref="A1:C4"/>
    </sheetView>
  </sheetViews>
  <sheetFormatPr defaultColWidth="11.6640625" defaultRowHeight="15" x14ac:dyDescent="0.25"/>
  <cols>
    <col min="1" max="1" width="4.83203125" style="30" customWidth="1"/>
    <col min="2" max="2" width="54.33203125" style="30" bestFit="1" customWidth="1"/>
    <col min="3" max="7" width="17.1640625" style="30" customWidth="1"/>
    <col min="8" max="16384" width="11.6640625" style="30"/>
  </cols>
  <sheetData>
    <row r="1" spans="1:7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7" customFormat="1" x14ac:dyDescent="0.2">
      <c r="A2" s="259" t="s">
        <v>273</v>
      </c>
      <c r="B2" s="260"/>
      <c r="C2" s="261" t="str">
        <f>'Regulatory Capital Ratio'!C2</f>
        <v>Insurer Type</v>
      </c>
      <c r="D2" s="1"/>
    </row>
    <row r="3" spans="1:7" s="22" customFormat="1" x14ac:dyDescent="0.25">
      <c r="A3" s="262" t="s">
        <v>275</v>
      </c>
      <c r="B3" s="263"/>
      <c r="C3" s="264">
        <f>'Regulatory Capital Ratio'!C3</f>
        <v>46022</v>
      </c>
      <c r="E3" s="28"/>
      <c r="F3" s="27"/>
    </row>
    <row r="4" spans="1:7" s="22" customFormat="1" ht="15.75" x14ac:dyDescent="0.25">
      <c r="A4" s="265" t="s">
        <v>276</v>
      </c>
      <c r="B4" s="266"/>
      <c r="C4" s="267"/>
      <c r="E4" s="28"/>
      <c r="F4" s="27"/>
    </row>
    <row r="5" spans="1:7" s="22" customFormat="1" ht="14.25" x14ac:dyDescent="0.2"/>
    <row r="6" spans="1:7" s="23" customFormat="1" ht="33.75" x14ac:dyDescent="0.5">
      <c r="A6" s="50" t="s">
        <v>142</v>
      </c>
      <c r="G6" s="24"/>
    </row>
    <row r="7" spans="1:7" s="22" customFormat="1" ht="14.25" x14ac:dyDescent="0.2"/>
    <row r="8" spans="1:7" s="2" customFormat="1" x14ac:dyDescent="0.25">
      <c r="A8" s="21"/>
      <c r="B8" s="136"/>
      <c r="C8" s="113" t="s">
        <v>121</v>
      </c>
      <c r="D8" s="113" t="s">
        <v>120</v>
      </c>
      <c r="E8" s="113" t="s">
        <v>119</v>
      </c>
      <c r="F8" s="112" t="s">
        <v>141</v>
      </c>
      <c r="G8" s="112" t="s">
        <v>140</v>
      </c>
    </row>
    <row r="9" spans="1:7" s="2" customFormat="1" ht="45" x14ac:dyDescent="0.25">
      <c r="A9" s="115"/>
      <c r="B9" s="114" t="s">
        <v>37</v>
      </c>
      <c r="C9" s="113" t="s">
        <v>118</v>
      </c>
      <c r="D9" s="113" t="s">
        <v>139</v>
      </c>
      <c r="E9" s="112" t="s">
        <v>138</v>
      </c>
      <c r="F9" s="113" t="s">
        <v>117</v>
      </c>
      <c r="G9" s="112" t="s">
        <v>137</v>
      </c>
    </row>
    <row r="10" spans="1:7" s="2" customFormat="1" x14ac:dyDescent="0.25">
      <c r="A10"/>
      <c r="B10" s="110"/>
      <c r="C10" s="109" t="s">
        <v>24</v>
      </c>
      <c r="D10" s="109" t="s">
        <v>24</v>
      </c>
      <c r="E10" s="108" t="s">
        <v>24</v>
      </c>
      <c r="F10" s="109"/>
      <c r="G10" s="108" t="s">
        <v>24</v>
      </c>
    </row>
    <row r="11" spans="1:7" s="2" customFormat="1" x14ac:dyDescent="0.2">
      <c r="A11" s="135" t="s">
        <v>136</v>
      </c>
      <c r="B11" s="134"/>
      <c r="C11" s="133"/>
      <c r="D11" s="132"/>
      <c r="E11" s="131"/>
      <c r="F11" s="132"/>
      <c r="G11" s="131"/>
    </row>
    <row r="12" spans="1:7" s="2" customFormat="1" ht="12.75" x14ac:dyDescent="0.2">
      <c r="A12" s="6"/>
      <c r="B12" s="126" t="s">
        <v>135</v>
      </c>
      <c r="C12" s="130"/>
      <c r="D12" s="124"/>
      <c r="E12" s="100">
        <f>C12-D12</f>
        <v>0</v>
      </c>
      <c r="F12" s="124"/>
      <c r="G12" s="100">
        <f>E12*F12</f>
        <v>0</v>
      </c>
    </row>
    <row r="13" spans="1:7" s="2" customFormat="1" ht="12.75" x14ac:dyDescent="0.2">
      <c r="A13" s="6"/>
      <c r="B13" s="126" t="s">
        <v>134</v>
      </c>
      <c r="C13" s="124"/>
      <c r="D13" s="124"/>
      <c r="E13" s="125">
        <f>C13-D13</f>
        <v>0</v>
      </c>
      <c r="F13" s="124"/>
      <c r="G13" s="100">
        <f>E13*F13</f>
        <v>0</v>
      </c>
    </row>
    <row r="14" spans="1:7" s="2" customFormat="1" ht="12.75" x14ac:dyDescent="0.2">
      <c r="A14" s="6"/>
      <c r="B14" s="126" t="s">
        <v>133</v>
      </c>
      <c r="C14" s="124"/>
      <c r="D14" s="124"/>
      <c r="E14" s="125">
        <f>C14-D14</f>
        <v>0</v>
      </c>
      <c r="F14" s="124"/>
      <c r="G14" s="100">
        <f>E14*F14</f>
        <v>0</v>
      </c>
    </row>
    <row r="15" spans="1:7" s="2" customFormat="1" ht="12.75" x14ac:dyDescent="0.2">
      <c r="A15" s="6"/>
      <c r="B15" s="126" t="s">
        <v>132</v>
      </c>
      <c r="C15" s="124"/>
      <c r="D15" s="124"/>
      <c r="E15" s="125">
        <f>C15-D15</f>
        <v>0</v>
      </c>
      <c r="F15" s="124"/>
      <c r="G15" s="100">
        <f>E15*F15</f>
        <v>0</v>
      </c>
    </row>
    <row r="16" spans="1:7" s="2" customFormat="1" ht="12.75" x14ac:dyDescent="0.2">
      <c r="A16" s="8">
        <v>1</v>
      </c>
      <c r="B16" s="129" t="s">
        <v>126</v>
      </c>
      <c r="C16" s="102">
        <f>SUM(C12:C15)</f>
        <v>0</v>
      </c>
      <c r="D16" s="102">
        <f>SUM(D12:D15)</f>
        <v>0</v>
      </c>
      <c r="E16" s="102">
        <f>SUM(E12:E15)</f>
        <v>0</v>
      </c>
      <c r="F16" s="122"/>
      <c r="G16" s="121">
        <f>SUM(G12:G15)</f>
        <v>0</v>
      </c>
    </row>
    <row r="17" spans="1:7" s="2" customFormat="1" x14ac:dyDescent="0.2">
      <c r="A17" s="128" t="s">
        <v>131</v>
      </c>
      <c r="B17" s="127"/>
      <c r="C17" s="125"/>
      <c r="D17" s="125"/>
      <c r="E17" s="125"/>
      <c r="F17" s="125"/>
      <c r="G17" s="100"/>
    </row>
    <row r="18" spans="1:7" s="2" customFormat="1" ht="12.75" x14ac:dyDescent="0.2">
      <c r="A18" s="6"/>
      <c r="B18" s="126" t="s">
        <v>130</v>
      </c>
      <c r="C18" s="124"/>
      <c r="D18" s="124"/>
      <c r="E18" s="125">
        <f>C18-D18</f>
        <v>0</v>
      </c>
      <c r="F18" s="124"/>
      <c r="G18" s="100">
        <f>E18*F18</f>
        <v>0</v>
      </c>
    </row>
    <row r="19" spans="1:7" s="2" customFormat="1" ht="12.75" x14ac:dyDescent="0.2">
      <c r="A19" s="6"/>
      <c r="B19" s="126" t="s">
        <v>129</v>
      </c>
      <c r="C19" s="124"/>
      <c r="D19" s="124"/>
      <c r="E19" s="125">
        <f>C19-D19</f>
        <v>0</v>
      </c>
      <c r="F19" s="124"/>
      <c r="G19" s="100">
        <f>E19*F19</f>
        <v>0</v>
      </c>
    </row>
    <row r="20" spans="1:7" s="2" customFormat="1" ht="12.75" x14ac:dyDescent="0.2">
      <c r="A20" s="6"/>
      <c r="B20" s="126" t="s">
        <v>128</v>
      </c>
      <c r="C20" s="124"/>
      <c r="D20" s="124"/>
      <c r="E20" s="125">
        <f>C20-D20</f>
        <v>0</v>
      </c>
      <c r="F20" s="124"/>
      <c r="G20" s="100">
        <f>E20*F20</f>
        <v>0</v>
      </c>
    </row>
    <row r="21" spans="1:7" s="2" customFormat="1" ht="12.75" x14ac:dyDescent="0.2">
      <c r="A21" s="6"/>
      <c r="B21" s="126" t="s">
        <v>127</v>
      </c>
      <c r="C21" s="124"/>
      <c r="D21" s="124"/>
      <c r="E21" s="125">
        <f>C21-D21</f>
        <v>0</v>
      </c>
      <c r="F21" s="124"/>
      <c r="G21" s="100">
        <f>E21*F21</f>
        <v>0</v>
      </c>
    </row>
    <row r="22" spans="1:7" s="2" customFormat="1" ht="12.75" x14ac:dyDescent="0.2">
      <c r="A22" s="8">
        <v>2</v>
      </c>
      <c r="B22" s="123" t="s">
        <v>126</v>
      </c>
      <c r="C22" s="102">
        <f>SUM(C18:C21)</f>
        <v>0</v>
      </c>
      <c r="D22" s="102">
        <f>SUM(D18:D21)</f>
        <v>0</v>
      </c>
      <c r="E22" s="102">
        <f>SUM(E18:E21)</f>
        <v>0</v>
      </c>
      <c r="F22" s="122"/>
      <c r="G22" s="121">
        <f>SUM(G18:G21)</f>
        <v>0</v>
      </c>
    </row>
    <row r="23" spans="1:7" s="2" customFormat="1" ht="12.75" x14ac:dyDescent="0.2">
      <c r="A23" s="36">
        <v>3</v>
      </c>
      <c r="B23" s="120" t="s">
        <v>125</v>
      </c>
      <c r="C23" s="119"/>
      <c r="D23" s="119"/>
      <c r="E23" s="119"/>
      <c r="F23" s="119"/>
      <c r="G23" s="95">
        <f>G22+G16</f>
        <v>0</v>
      </c>
    </row>
    <row r="24" spans="1:7" x14ac:dyDescent="0.25">
      <c r="A24"/>
    </row>
    <row r="25" spans="1:7" x14ac:dyDescent="0.25">
      <c r="A25" s="118" t="s">
        <v>124</v>
      </c>
    </row>
  </sheetData>
  <sheetProtection insertRows="0"/>
  <pageMargins left="0.7" right="0.7" top="0.75" bottom="0.75" header="0.3" footer="0.3"/>
  <pageSetup scale="86" orientation="portrait" verticalDpi="300" r:id="rId1"/>
  <customProperties>
    <customPr name="Sheet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6E4AE-BB4B-4B2A-93CA-1725790427FD}">
  <sheetPr>
    <tabColor rgb="FF00B050"/>
  </sheetPr>
  <dimension ref="A1:H24"/>
  <sheetViews>
    <sheetView showOutlineSymbols="0" workbookViewId="0">
      <selection sqref="A1:C4"/>
    </sheetView>
  </sheetViews>
  <sheetFormatPr defaultColWidth="11.6640625" defaultRowHeight="15" x14ac:dyDescent="0.25"/>
  <cols>
    <col min="1" max="1" width="4.83203125" style="30" customWidth="1"/>
    <col min="2" max="2" width="67.6640625" style="30" bestFit="1" customWidth="1"/>
    <col min="3" max="8" width="17.83203125" style="30" customWidth="1"/>
    <col min="9" max="16384" width="11.6640625" style="30"/>
  </cols>
  <sheetData>
    <row r="1" spans="1:8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8" customFormat="1" x14ac:dyDescent="0.2">
      <c r="A2" s="259" t="s">
        <v>273</v>
      </c>
      <c r="B2" s="260"/>
      <c r="C2" s="261" t="str">
        <f>'Regulatory Capital Ratio'!C2</f>
        <v>Insurer Type</v>
      </c>
      <c r="D2" s="1"/>
    </row>
    <row r="3" spans="1:8" s="22" customFormat="1" x14ac:dyDescent="0.25">
      <c r="A3" s="262" t="s">
        <v>275</v>
      </c>
      <c r="B3" s="263"/>
      <c r="C3" s="264">
        <f>'Regulatory Capital Ratio'!C3</f>
        <v>46022</v>
      </c>
      <c r="E3" s="28"/>
      <c r="F3" s="27"/>
    </row>
    <row r="4" spans="1:8" s="22" customFormat="1" ht="15.75" x14ac:dyDescent="0.25">
      <c r="A4" s="265" t="s">
        <v>276</v>
      </c>
      <c r="B4" s="266"/>
      <c r="C4" s="267"/>
      <c r="E4" s="28"/>
      <c r="F4" s="27"/>
    </row>
    <row r="5" spans="1:8" s="22" customFormat="1" ht="14.25" x14ac:dyDescent="0.2"/>
    <row r="6" spans="1:8" s="23" customFormat="1" ht="33.75" x14ac:dyDescent="0.5">
      <c r="A6" s="50" t="s">
        <v>162</v>
      </c>
      <c r="G6" s="24"/>
    </row>
    <row r="7" spans="1:8" s="22" customFormat="1" ht="14.25" x14ac:dyDescent="0.2"/>
    <row r="8" spans="1:8" x14ac:dyDescent="0.25">
      <c r="A8" s="21"/>
      <c r="B8" s="175"/>
      <c r="C8" s="174" t="s">
        <v>121</v>
      </c>
      <c r="D8" s="172" t="s">
        <v>120</v>
      </c>
      <c r="E8" s="172" t="s">
        <v>119</v>
      </c>
      <c r="F8" s="173" t="s">
        <v>141</v>
      </c>
      <c r="G8" s="172" t="s">
        <v>140</v>
      </c>
      <c r="H8" s="89" t="s">
        <v>161</v>
      </c>
    </row>
    <row r="9" spans="1:8" s="163" customFormat="1" ht="75" x14ac:dyDescent="0.25">
      <c r="A9" s="115"/>
      <c r="B9" s="171" t="s">
        <v>160</v>
      </c>
      <c r="C9" s="170" t="s">
        <v>159</v>
      </c>
      <c r="D9" s="168" t="s">
        <v>158</v>
      </c>
      <c r="E9" s="168" t="s">
        <v>157</v>
      </c>
      <c r="F9" s="169" t="s">
        <v>156</v>
      </c>
      <c r="G9" s="168" t="s">
        <v>155</v>
      </c>
      <c r="H9" s="167" t="s">
        <v>154</v>
      </c>
    </row>
    <row r="10" spans="1:8" s="163" customFormat="1" ht="15.95" customHeight="1" x14ac:dyDescent="0.25">
      <c r="A10"/>
      <c r="B10" s="166"/>
      <c r="C10" s="165" t="s">
        <v>153</v>
      </c>
      <c r="D10" s="164" t="s">
        <v>153</v>
      </c>
      <c r="E10" s="164"/>
      <c r="F10" s="109" t="s">
        <v>24</v>
      </c>
      <c r="G10" s="164"/>
      <c r="H10" s="109" t="s">
        <v>24</v>
      </c>
    </row>
    <row r="11" spans="1:8" x14ac:dyDescent="0.25">
      <c r="A11" s="162" t="s">
        <v>152</v>
      </c>
      <c r="B11" s="151"/>
      <c r="C11" s="161"/>
      <c r="D11" s="160"/>
      <c r="E11" s="160"/>
      <c r="F11" s="159"/>
      <c r="G11" s="158"/>
      <c r="H11" s="157"/>
    </row>
    <row r="12" spans="1:8" x14ac:dyDescent="0.25">
      <c r="A12" s="6"/>
      <c r="B12" s="126" t="s">
        <v>149</v>
      </c>
      <c r="C12" s="146"/>
      <c r="D12" s="124"/>
      <c r="E12" s="145"/>
      <c r="F12" s="144">
        <f>ABS((C12-D12)*E12)</f>
        <v>0</v>
      </c>
      <c r="G12" s="147">
        <v>0.02</v>
      </c>
      <c r="H12" s="142">
        <f>G12*F12</f>
        <v>0</v>
      </c>
    </row>
    <row r="13" spans="1:8" x14ac:dyDescent="0.25">
      <c r="A13" s="6"/>
      <c r="B13" s="126" t="s">
        <v>148</v>
      </c>
      <c r="C13" s="146"/>
      <c r="D13" s="124"/>
      <c r="E13" s="145"/>
      <c r="F13" s="144">
        <f>ABS((C13-D13)*E13)</f>
        <v>0</v>
      </c>
      <c r="G13" s="147">
        <v>0.02</v>
      </c>
      <c r="H13" s="142">
        <f>G13*F13</f>
        <v>0</v>
      </c>
    </row>
    <row r="14" spans="1:8" x14ac:dyDescent="0.25">
      <c r="A14" s="8">
        <v>1</v>
      </c>
      <c r="B14" s="103" t="s">
        <v>151</v>
      </c>
      <c r="C14" s="156"/>
      <c r="D14" s="155"/>
      <c r="E14" s="148"/>
      <c r="F14" s="144"/>
      <c r="G14" s="154"/>
      <c r="H14" s="153">
        <f>SUM(H12:H13)</f>
        <v>0</v>
      </c>
    </row>
    <row r="15" spans="1:8" ht="17.25" x14ac:dyDescent="0.25">
      <c r="A15" s="152" t="s">
        <v>150</v>
      </c>
      <c r="B15" s="151"/>
      <c r="C15" s="150"/>
      <c r="D15" s="149"/>
      <c r="E15" s="148"/>
      <c r="F15" s="144"/>
      <c r="G15" s="147"/>
      <c r="H15" s="142"/>
    </row>
    <row r="16" spans="1:8" x14ac:dyDescent="0.25">
      <c r="A16" s="6"/>
      <c r="B16" s="126" t="s">
        <v>149</v>
      </c>
      <c r="C16" s="146"/>
      <c r="D16" s="124"/>
      <c r="E16" s="145"/>
      <c r="F16" s="144">
        <f>ABS((C16-D16)*E16)</f>
        <v>0</v>
      </c>
      <c r="G16" s="147">
        <v>0.08</v>
      </c>
      <c r="H16" s="142">
        <f>G16*F16</f>
        <v>0</v>
      </c>
    </row>
    <row r="17" spans="1:8" x14ac:dyDescent="0.25">
      <c r="A17" s="6"/>
      <c r="B17" s="126" t="s">
        <v>148</v>
      </c>
      <c r="C17" s="146"/>
      <c r="D17" s="124"/>
      <c r="E17" s="145"/>
      <c r="F17" s="144">
        <f>ABS((C17-D17)*E17)</f>
        <v>0</v>
      </c>
      <c r="G17" s="147">
        <v>0.08</v>
      </c>
      <c r="H17" s="142">
        <f>G17*F17</f>
        <v>0</v>
      </c>
    </row>
    <row r="18" spans="1:8" x14ac:dyDescent="0.25">
      <c r="A18" s="8">
        <v>2</v>
      </c>
      <c r="B18" s="103" t="s">
        <v>147</v>
      </c>
      <c r="C18" s="156"/>
      <c r="D18" s="155"/>
      <c r="E18" s="148"/>
      <c r="F18" s="144"/>
      <c r="G18" s="154"/>
      <c r="H18" s="153">
        <f>SUM(H16:H17)</f>
        <v>0</v>
      </c>
    </row>
    <row r="19" spans="1:8" x14ac:dyDescent="0.25">
      <c r="A19" s="152" t="s">
        <v>146</v>
      </c>
      <c r="B19" s="151"/>
      <c r="C19" s="150"/>
      <c r="D19" s="149"/>
      <c r="E19" s="148"/>
      <c r="F19" s="144"/>
      <c r="G19" s="147"/>
      <c r="H19" s="142"/>
    </row>
    <row r="20" spans="1:8" x14ac:dyDescent="0.25">
      <c r="A20" s="6">
        <v>3</v>
      </c>
      <c r="B20" s="105" t="s">
        <v>145</v>
      </c>
      <c r="C20" s="146"/>
      <c r="D20" s="124"/>
      <c r="E20" s="145"/>
      <c r="F20" s="144">
        <f>ABS((C20-D20)*E20)</f>
        <v>0</v>
      </c>
      <c r="G20" s="143"/>
      <c r="H20" s="142">
        <f>G20*F20</f>
        <v>0</v>
      </c>
    </row>
    <row r="21" spans="1:8" x14ac:dyDescent="0.25">
      <c r="A21" s="36">
        <v>4</v>
      </c>
      <c r="B21" s="120" t="s">
        <v>144</v>
      </c>
      <c r="C21" s="141"/>
      <c r="D21" s="140"/>
      <c r="E21" s="140"/>
      <c r="F21" s="139"/>
      <c r="G21" s="138"/>
      <c r="H21" s="137">
        <f>H14+H18-H20</f>
        <v>0</v>
      </c>
    </row>
    <row r="22" spans="1:8" x14ac:dyDescent="0.25">
      <c r="A22"/>
    </row>
    <row r="23" spans="1:8" x14ac:dyDescent="0.25">
      <c r="A23" s="118" t="s">
        <v>143</v>
      </c>
    </row>
    <row r="24" spans="1:8" x14ac:dyDescent="0.25">
      <c r="A24"/>
    </row>
  </sheetData>
  <sheetProtection insertRows="0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A7C3-CB43-44A9-9F9F-A7FAD8982F7B}">
  <sheetPr>
    <tabColor rgb="FF00B050"/>
  </sheetPr>
  <dimension ref="A1:M20"/>
  <sheetViews>
    <sheetView showOutlineSymbols="0" workbookViewId="0">
      <selection sqref="A1:C4"/>
    </sheetView>
  </sheetViews>
  <sheetFormatPr defaultColWidth="9.83203125" defaultRowHeight="12.75" x14ac:dyDescent="0.2"/>
  <cols>
    <col min="1" max="1" width="4.83203125" style="2" customWidth="1"/>
    <col min="2" max="2" width="39.5" style="2" bestFit="1" customWidth="1"/>
    <col min="3" max="11" width="17.1640625" style="2" customWidth="1"/>
    <col min="12" max="12" width="13.33203125" style="2" customWidth="1"/>
    <col min="13" max="13" width="17.1640625" style="2" customWidth="1"/>
    <col min="14" max="16384" width="9.83203125" style="2"/>
  </cols>
  <sheetData>
    <row r="1" spans="1:13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13" customFormat="1" ht="15" x14ac:dyDescent="0.2">
      <c r="A2" s="259" t="s">
        <v>273</v>
      </c>
      <c r="B2" s="260"/>
      <c r="C2" s="261" t="str">
        <f>'Regulatory Capital Ratio'!C2</f>
        <v>Insurer Type</v>
      </c>
      <c r="D2" s="1"/>
    </row>
    <row r="3" spans="1:13" s="22" customFormat="1" ht="15" x14ac:dyDescent="0.25">
      <c r="A3" s="262" t="s">
        <v>275</v>
      </c>
      <c r="B3" s="263"/>
      <c r="C3" s="264">
        <f>'Regulatory Capital Ratio'!C3</f>
        <v>46022</v>
      </c>
      <c r="E3" s="28"/>
      <c r="F3" s="27"/>
    </row>
    <row r="4" spans="1:13" s="22" customFormat="1" ht="15.75" x14ac:dyDescent="0.25">
      <c r="A4" s="265" t="s">
        <v>276</v>
      </c>
      <c r="B4" s="266"/>
      <c r="C4" s="267"/>
      <c r="E4" s="28"/>
      <c r="F4" s="27"/>
    </row>
    <row r="5" spans="1:13" s="22" customFormat="1" ht="14.25" x14ac:dyDescent="0.2"/>
    <row r="6" spans="1:13" s="23" customFormat="1" ht="33.75" x14ac:dyDescent="0.5">
      <c r="A6" s="50" t="s">
        <v>190</v>
      </c>
      <c r="G6" s="24"/>
    </row>
    <row r="7" spans="1:13" s="22" customFormat="1" ht="14.25" x14ac:dyDescent="0.2"/>
    <row r="8" spans="1:13" ht="15" x14ac:dyDescent="0.25">
      <c r="A8" s="196"/>
      <c r="B8" s="195"/>
      <c r="C8" s="174" t="s">
        <v>121</v>
      </c>
      <c r="D8" s="172" t="s">
        <v>120</v>
      </c>
      <c r="E8" s="172" t="s">
        <v>119</v>
      </c>
      <c r="F8" s="173" t="s">
        <v>141</v>
      </c>
      <c r="G8" s="172" t="s">
        <v>140</v>
      </c>
      <c r="H8" s="89" t="s">
        <v>161</v>
      </c>
      <c r="I8" s="172" t="s">
        <v>189</v>
      </c>
      <c r="J8" s="173" t="s">
        <v>188</v>
      </c>
      <c r="K8" s="172" t="s">
        <v>187</v>
      </c>
      <c r="L8" s="89" t="s">
        <v>186</v>
      </c>
      <c r="M8" s="89" t="s">
        <v>185</v>
      </c>
    </row>
    <row r="9" spans="1:13" ht="41.1" customHeight="1" x14ac:dyDescent="0.2">
      <c r="A9" s="194"/>
      <c r="B9" s="190"/>
      <c r="C9" s="279" t="s">
        <v>184</v>
      </c>
      <c r="D9" s="280"/>
      <c r="E9" s="281"/>
      <c r="F9" s="279" t="s">
        <v>183</v>
      </c>
      <c r="G9" s="280"/>
      <c r="H9" s="281"/>
      <c r="I9" s="282" t="s">
        <v>182</v>
      </c>
      <c r="J9" s="284" t="s">
        <v>181</v>
      </c>
      <c r="K9" s="284" t="s">
        <v>180</v>
      </c>
      <c r="L9" s="284" t="s">
        <v>179</v>
      </c>
      <c r="M9" s="277" t="s">
        <v>178</v>
      </c>
    </row>
    <row r="10" spans="1:13" ht="68.45" customHeight="1" x14ac:dyDescent="0.2">
      <c r="A10" s="191"/>
      <c r="B10" s="190" t="s">
        <v>177</v>
      </c>
      <c r="C10" s="189" t="s">
        <v>176</v>
      </c>
      <c r="D10" s="189" t="s">
        <v>175</v>
      </c>
      <c r="E10" s="188" t="s">
        <v>174</v>
      </c>
      <c r="F10" s="189" t="s">
        <v>173</v>
      </c>
      <c r="G10" s="189" t="s">
        <v>172</v>
      </c>
      <c r="H10" s="188" t="s">
        <v>171</v>
      </c>
      <c r="I10" s="283"/>
      <c r="J10" s="285"/>
      <c r="K10" s="285"/>
      <c r="L10" s="285"/>
      <c r="M10" s="278"/>
    </row>
    <row r="11" spans="1:13" ht="15.6" customHeight="1" x14ac:dyDescent="0.2">
      <c r="B11" s="187"/>
      <c r="C11" s="186" t="s">
        <v>24</v>
      </c>
      <c r="D11" s="186" t="s">
        <v>24</v>
      </c>
      <c r="E11" s="186" t="s">
        <v>24</v>
      </c>
      <c r="F11" s="186" t="s">
        <v>24</v>
      </c>
      <c r="G11" s="186" t="s">
        <v>24</v>
      </c>
      <c r="H11" s="186" t="s">
        <v>24</v>
      </c>
      <c r="I11" s="186" t="s">
        <v>24</v>
      </c>
      <c r="J11" s="186" t="s">
        <v>24</v>
      </c>
      <c r="K11" s="186" t="s">
        <v>24</v>
      </c>
      <c r="L11" s="185"/>
      <c r="M11" s="185" t="s">
        <v>24</v>
      </c>
    </row>
    <row r="12" spans="1:13" x14ac:dyDescent="0.2">
      <c r="A12" s="184">
        <v>1</v>
      </c>
      <c r="B12" s="105" t="s">
        <v>170</v>
      </c>
      <c r="C12" s="146"/>
      <c r="D12" s="124"/>
      <c r="E12" s="181">
        <f t="shared" ref="E12:E19" si="0">C12+D12</f>
        <v>0</v>
      </c>
      <c r="F12" s="146"/>
      <c r="G12" s="124"/>
      <c r="H12" s="181">
        <f t="shared" ref="H12:H19" si="1">F12+G12</f>
        <v>0</v>
      </c>
      <c r="I12" s="181">
        <f t="shared" ref="I12:I19" si="2">E12-H12</f>
        <v>0</v>
      </c>
      <c r="J12" s="124"/>
      <c r="K12" s="181">
        <f t="shared" ref="K12:K19" si="3">MAX(I12,J12)</f>
        <v>0</v>
      </c>
      <c r="L12" s="182">
        <v>0.125</v>
      </c>
      <c r="M12" s="181">
        <f t="shared" ref="M12:M19" si="4">K12*L12</f>
        <v>0</v>
      </c>
    </row>
    <row r="13" spans="1:13" x14ac:dyDescent="0.2">
      <c r="A13" s="6">
        <v>2</v>
      </c>
      <c r="B13" s="105" t="s">
        <v>169</v>
      </c>
      <c r="C13" s="146"/>
      <c r="D13" s="124"/>
      <c r="E13" s="181">
        <f t="shared" si="0"/>
        <v>0</v>
      </c>
      <c r="F13" s="146"/>
      <c r="G13" s="124"/>
      <c r="H13" s="181">
        <f t="shared" si="1"/>
        <v>0</v>
      </c>
      <c r="I13" s="181">
        <f t="shared" si="2"/>
        <v>0</v>
      </c>
      <c r="J13" s="124"/>
      <c r="K13" s="181">
        <f t="shared" si="3"/>
        <v>0</v>
      </c>
      <c r="L13" s="182">
        <v>0.125</v>
      </c>
      <c r="M13" s="181">
        <f t="shared" si="4"/>
        <v>0</v>
      </c>
    </row>
    <row r="14" spans="1:13" x14ac:dyDescent="0.2">
      <c r="A14" s="6">
        <v>3</v>
      </c>
      <c r="B14" s="105" t="s">
        <v>168</v>
      </c>
      <c r="C14" s="146"/>
      <c r="D14" s="124"/>
      <c r="E14" s="181">
        <f t="shared" si="0"/>
        <v>0</v>
      </c>
      <c r="F14" s="146"/>
      <c r="G14" s="124"/>
      <c r="H14" s="181">
        <f t="shared" si="1"/>
        <v>0</v>
      </c>
      <c r="I14" s="181">
        <f t="shared" si="2"/>
        <v>0</v>
      </c>
      <c r="J14" s="124"/>
      <c r="K14" s="181">
        <f t="shared" si="3"/>
        <v>0</v>
      </c>
      <c r="L14" s="182">
        <v>0.1</v>
      </c>
      <c r="M14" s="181">
        <f t="shared" si="4"/>
        <v>0</v>
      </c>
    </row>
    <row r="15" spans="1:13" x14ac:dyDescent="0.2">
      <c r="A15" s="6">
        <v>4</v>
      </c>
      <c r="B15" s="105" t="s">
        <v>167</v>
      </c>
      <c r="C15" s="146"/>
      <c r="D15" s="124"/>
      <c r="E15" s="181">
        <f t="shared" si="0"/>
        <v>0</v>
      </c>
      <c r="F15" s="146"/>
      <c r="G15" s="124"/>
      <c r="H15" s="181">
        <f t="shared" si="1"/>
        <v>0</v>
      </c>
      <c r="I15" s="181">
        <f t="shared" si="2"/>
        <v>0</v>
      </c>
      <c r="J15" s="124"/>
      <c r="K15" s="181">
        <f t="shared" si="3"/>
        <v>0</v>
      </c>
      <c r="L15" s="182">
        <v>0.2</v>
      </c>
      <c r="M15" s="181">
        <f t="shared" si="4"/>
        <v>0</v>
      </c>
    </row>
    <row r="16" spans="1:13" x14ac:dyDescent="0.2">
      <c r="A16" s="6">
        <v>5</v>
      </c>
      <c r="B16" s="105" t="s">
        <v>166</v>
      </c>
      <c r="C16" s="146"/>
      <c r="D16" s="124"/>
      <c r="E16" s="181">
        <f t="shared" si="0"/>
        <v>0</v>
      </c>
      <c r="F16" s="146"/>
      <c r="G16" s="124"/>
      <c r="H16" s="181">
        <f t="shared" si="1"/>
        <v>0</v>
      </c>
      <c r="I16" s="181">
        <f t="shared" si="2"/>
        <v>0</v>
      </c>
      <c r="J16" s="124"/>
      <c r="K16" s="181">
        <f t="shared" si="3"/>
        <v>0</v>
      </c>
      <c r="L16" s="182">
        <v>0.2</v>
      </c>
      <c r="M16" s="181">
        <f t="shared" si="4"/>
        <v>0</v>
      </c>
    </row>
    <row r="17" spans="1:13" x14ac:dyDescent="0.2">
      <c r="A17" s="6">
        <v>6</v>
      </c>
      <c r="B17" s="105" t="s">
        <v>165</v>
      </c>
      <c r="C17" s="146"/>
      <c r="D17" s="124"/>
      <c r="E17" s="181">
        <f t="shared" si="0"/>
        <v>0</v>
      </c>
      <c r="F17" s="146"/>
      <c r="G17" s="124"/>
      <c r="H17" s="181">
        <f t="shared" si="1"/>
        <v>0</v>
      </c>
      <c r="I17" s="181">
        <f t="shared" si="2"/>
        <v>0</v>
      </c>
      <c r="J17" s="124"/>
      <c r="K17" s="181">
        <f t="shared" si="3"/>
        <v>0</v>
      </c>
      <c r="L17" s="182">
        <v>0.15</v>
      </c>
      <c r="M17" s="181">
        <f t="shared" si="4"/>
        <v>0</v>
      </c>
    </row>
    <row r="18" spans="1:13" x14ac:dyDescent="0.2">
      <c r="A18" s="6">
        <v>7</v>
      </c>
      <c r="B18" s="105" t="s">
        <v>164</v>
      </c>
      <c r="C18" s="146"/>
      <c r="D18" s="124"/>
      <c r="E18" s="181">
        <f t="shared" si="0"/>
        <v>0</v>
      </c>
      <c r="F18" s="146"/>
      <c r="G18" s="124"/>
      <c r="H18" s="181">
        <f t="shared" si="1"/>
        <v>0</v>
      </c>
      <c r="I18" s="181">
        <f t="shared" si="2"/>
        <v>0</v>
      </c>
      <c r="J18" s="124"/>
      <c r="K18" s="181">
        <f t="shared" si="3"/>
        <v>0</v>
      </c>
      <c r="L18" s="182">
        <v>0.125</v>
      </c>
      <c r="M18" s="181">
        <f t="shared" si="4"/>
        <v>0</v>
      </c>
    </row>
    <row r="19" spans="1:13" x14ac:dyDescent="0.2">
      <c r="A19" s="6">
        <v>8</v>
      </c>
      <c r="B19" s="105" t="s">
        <v>50</v>
      </c>
      <c r="C19" s="183"/>
      <c r="D19" s="124"/>
      <c r="E19" s="181">
        <f t="shared" si="0"/>
        <v>0</v>
      </c>
      <c r="F19" s="146"/>
      <c r="G19" s="124"/>
      <c r="H19" s="181">
        <f t="shared" si="1"/>
        <v>0</v>
      </c>
      <c r="I19" s="181">
        <f t="shared" si="2"/>
        <v>0</v>
      </c>
      <c r="J19" s="124"/>
      <c r="K19" s="181">
        <f t="shared" si="3"/>
        <v>0</v>
      </c>
      <c r="L19" s="182">
        <v>0.2</v>
      </c>
      <c r="M19" s="181">
        <f t="shared" si="4"/>
        <v>0</v>
      </c>
    </row>
    <row r="20" spans="1:13" x14ac:dyDescent="0.2">
      <c r="A20" s="36">
        <v>9</v>
      </c>
      <c r="B20" s="120" t="s">
        <v>163</v>
      </c>
      <c r="C20" s="180"/>
      <c r="D20" s="178"/>
      <c r="E20" s="178"/>
      <c r="F20" s="178"/>
      <c r="G20" s="178"/>
      <c r="H20" s="178"/>
      <c r="I20" s="178"/>
      <c r="J20" s="179"/>
      <c r="K20" s="178"/>
      <c r="L20" s="177"/>
      <c r="M20" s="176">
        <f>SUM(M12:M19)</f>
        <v>0</v>
      </c>
    </row>
  </sheetData>
  <mergeCells count="7">
    <mergeCell ref="M9:M10"/>
    <mergeCell ref="C9:E9"/>
    <mergeCell ref="F9:H9"/>
    <mergeCell ref="I9:I10"/>
    <mergeCell ref="J9:J10"/>
    <mergeCell ref="K9:K10"/>
    <mergeCell ref="L9:L10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1CCE-99F3-4BCA-A055-DA48B8D7EA65}">
  <sheetPr>
    <tabColor rgb="FF00B050"/>
  </sheetPr>
  <dimension ref="A1:G29"/>
  <sheetViews>
    <sheetView showOutlineSymbols="0" workbookViewId="0">
      <selection activeCell="E27" sqref="E27"/>
    </sheetView>
  </sheetViews>
  <sheetFormatPr defaultColWidth="9.83203125" defaultRowHeight="12.75" x14ac:dyDescent="0.2"/>
  <cols>
    <col min="1" max="1" width="9.83203125" style="2"/>
    <col min="2" max="2" width="39.33203125" style="2" bestFit="1" customWidth="1"/>
    <col min="3" max="7" width="16.83203125" style="2" customWidth="1"/>
    <col min="8" max="16384" width="9.83203125" style="2"/>
  </cols>
  <sheetData>
    <row r="1" spans="1:7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7" customFormat="1" ht="15" x14ac:dyDescent="0.2">
      <c r="A2" s="259" t="s">
        <v>273</v>
      </c>
      <c r="B2" s="260"/>
      <c r="C2" s="261" t="str">
        <f>'Regulatory Capital Ratio'!C2</f>
        <v>Insurer Type</v>
      </c>
      <c r="D2" s="1"/>
    </row>
    <row r="3" spans="1:7" s="22" customFormat="1" ht="15" x14ac:dyDescent="0.25">
      <c r="A3" s="262" t="s">
        <v>275</v>
      </c>
      <c r="B3" s="263"/>
      <c r="C3" s="264">
        <f>'Regulatory Capital Ratio'!C3</f>
        <v>46022</v>
      </c>
      <c r="E3" s="28"/>
      <c r="F3" s="27"/>
    </row>
    <row r="4" spans="1:7" s="22" customFormat="1" ht="15.75" x14ac:dyDescent="0.25">
      <c r="A4" s="265" t="s">
        <v>276</v>
      </c>
      <c r="B4" s="266"/>
      <c r="C4" s="267"/>
      <c r="E4" s="28"/>
      <c r="F4" s="27"/>
    </row>
    <row r="5" spans="1:7" s="22" customFormat="1" ht="14.25" x14ac:dyDescent="0.2"/>
    <row r="6" spans="1:7" s="23" customFormat="1" ht="33.75" x14ac:dyDescent="0.5">
      <c r="A6" s="50" t="s">
        <v>203</v>
      </c>
      <c r="G6" s="24"/>
    </row>
    <row r="7" spans="1:7" s="22" customFormat="1" ht="14.25" x14ac:dyDescent="0.2">
      <c r="A7" s="212"/>
    </row>
    <row r="8" spans="1:7" x14ac:dyDescent="0.2">
      <c r="A8" s="203"/>
      <c r="B8" s="190"/>
      <c r="C8" s="193" t="s">
        <v>121</v>
      </c>
      <c r="D8" s="193" t="s">
        <v>120</v>
      </c>
      <c r="E8" s="211" t="s">
        <v>119</v>
      </c>
      <c r="F8" s="211" t="s">
        <v>141</v>
      </c>
      <c r="G8" s="192" t="s">
        <v>140</v>
      </c>
    </row>
    <row r="9" spans="1:7" ht="85.7" customHeight="1" x14ac:dyDescent="0.2">
      <c r="A9" s="203"/>
      <c r="B9" s="190" t="s">
        <v>177</v>
      </c>
      <c r="C9" s="189" t="s">
        <v>202</v>
      </c>
      <c r="D9" s="189" t="s">
        <v>201</v>
      </c>
      <c r="E9" s="202" t="s">
        <v>200</v>
      </c>
      <c r="F9" s="202" t="s">
        <v>155</v>
      </c>
      <c r="G9" s="188" t="s">
        <v>178</v>
      </c>
    </row>
    <row r="10" spans="1:7" ht="17.100000000000001" customHeight="1" x14ac:dyDescent="0.2">
      <c r="A10" s="203"/>
      <c r="B10" s="210"/>
      <c r="C10" s="186" t="s">
        <v>24</v>
      </c>
      <c r="D10" s="186" t="s">
        <v>24</v>
      </c>
      <c r="E10" s="186" t="s">
        <v>24</v>
      </c>
      <c r="F10" s="185"/>
      <c r="G10" s="185" t="s">
        <v>24</v>
      </c>
    </row>
    <row r="11" spans="1:7" x14ac:dyDescent="0.2">
      <c r="A11" s="111">
        <v>1</v>
      </c>
      <c r="B11" s="105" t="s">
        <v>170</v>
      </c>
      <c r="C11" s="146"/>
      <c r="D11" s="124"/>
      <c r="E11" s="181">
        <f t="shared" ref="E11:E18" si="0">C11-D11</f>
        <v>0</v>
      </c>
      <c r="F11" s="209">
        <v>0.125</v>
      </c>
      <c r="G11" s="181">
        <f t="shared" ref="G11:G18" si="1">F11*E11</f>
        <v>0</v>
      </c>
    </row>
    <row r="12" spans="1:7" x14ac:dyDescent="0.2">
      <c r="A12" s="6">
        <v>2</v>
      </c>
      <c r="B12" s="105" t="s">
        <v>169</v>
      </c>
      <c r="C12" s="146"/>
      <c r="D12" s="124"/>
      <c r="E12" s="181">
        <f t="shared" si="0"/>
        <v>0</v>
      </c>
      <c r="F12" s="182">
        <v>0.1</v>
      </c>
      <c r="G12" s="181">
        <f t="shared" si="1"/>
        <v>0</v>
      </c>
    </row>
    <row r="13" spans="1:7" x14ac:dyDescent="0.2">
      <c r="A13" s="6">
        <v>3</v>
      </c>
      <c r="B13" s="105" t="s">
        <v>168</v>
      </c>
      <c r="C13" s="146"/>
      <c r="D13" s="124"/>
      <c r="E13" s="181">
        <f t="shared" si="0"/>
        <v>0</v>
      </c>
      <c r="F13" s="182">
        <v>0.125</v>
      </c>
      <c r="G13" s="181">
        <f t="shared" si="1"/>
        <v>0</v>
      </c>
    </row>
    <row r="14" spans="1:7" x14ac:dyDescent="0.2">
      <c r="A14" s="6">
        <v>4</v>
      </c>
      <c r="B14" s="105" t="s">
        <v>167</v>
      </c>
      <c r="C14" s="146"/>
      <c r="D14" s="124"/>
      <c r="E14" s="181">
        <f t="shared" si="0"/>
        <v>0</v>
      </c>
      <c r="F14" s="182">
        <v>0.25</v>
      </c>
      <c r="G14" s="181">
        <f t="shared" si="1"/>
        <v>0</v>
      </c>
    </row>
    <row r="15" spans="1:7" x14ac:dyDescent="0.2">
      <c r="A15" s="6">
        <v>5</v>
      </c>
      <c r="B15" s="105" t="s">
        <v>166</v>
      </c>
      <c r="C15" s="146"/>
      <c r="D15" s="124"/>
      <c r="E15" s="181">
        <f t="shared" si="0"/>
        <v>0</v>
      </c>
      <c r="F15" s="182">
        <v>0.2</v>
      </c>
      <c r="G15" s="181">
        <f t="shared" si="1"/>
        <v>0</v>
      </c>
    </row>
    <row r="16" spans="1:7" x14ac:dyDescent="0.2">
      <c r="A16" s="6">
        <v>6</v>
      </c>
      <c r="B16" s="105" t="s">
        <v>165</v>
      </c>
      <c r="C16" s="146"/>
      <c r="D16" s="124"/>
      <c r="E16" s="181">
        <f t="shared" si="0"/>
        <v>0</v>
      </c>
      <c r="F16" s="182">
        <v>0.2</v>
      </c>
      <c r="G16" s="181">
        <f t="shared" si="1"/>
        <v>0</v>
      </c>
    </row>
    <row r="17" spans="1:7" x14ac:dyDescent="0.2">
      <c r="A17" s="6">
        <v>7</v>
      </c>
      <c r="B17" s="105" t="s">
        <v>164</v>
      </c>
      <c r="C17" s="146"/>
      <c r="D17" s="124"/>
      <c r="E17" s="181">
        <f t="shared" si="0"/>
        <v>0</v>
      </c>
      <c r="F17" s="182">
        <v>0.15</v>
      </c>
      <c r="G17" s="181">
        <f t="shared" si="1"/>
        <v>0</v>
      </c>
    </row>
    <row r="18" spans="1:7" x14ac:dyDescent="0.2">
      <c r="A18" s="6">
        <v>8</v>
      </c>
      <c r="B18" s="105" t="s">
        <v>50</v>
      </c>
      <c r="C18" s="124"/>
      <c r="D18" s="124"/>
      <c r="E18" s="181">
        <f t="shared" si="0"/>
        <v>0</v>
      </c>
      <c r="F18" s="182">
        <v>0.25</v>
      </c>
      <c r="G18" s="181">
        <f t="shared" si="1"/>
        <v>0</v>
      </c>
    </row>
    <row r="19" spans="1:7" x14ac:dyDescent="0.2">
      <c r="A19" s="36">
        <v>9</v>
      </c>
      <c r="B19" s="120" t="s">
        <v>199</v>
      </c>
      <c r="C19" s="180"/>
      <c r="D19" s="178"/>
      <c r="E19" s="178"/>
      <c r="F19" s="208"/>
      <c r="G19" s="207">
        <f>SUM(G11:G18)</f>
        <v>0</v>
      </c>
    </row>
    <row r="22" spans="1:7" ht="15" x14ac:dyDescent="0.2">
      <c r="A22" s="206" t="s">
        <v>198</v>
      </c>
      <c r="B22" s="48"/>
      <c r="C22" s="205"/>
      <c r="D22" s="205"/>
      <c r="E22" s="204"/>
    </row>
    <row r="23" spans="1:7" x14ac:dyDescent="0.2">
      <c r="A23" s="203"/>
      <c r="B23" s="190"/>
      <c r="C23" s="189" t="s">
        <v>167</v>
      </c>
      <c r="D23" s="189" t="s">
        <v>197</v>
      </c>
      <c r="E23" s="202" t="s">
        <v>196</v>
      </c>
    </row>
    <row r="24" spans="1:7" x14ac:dyDescent="0.2">
      <c r="A24" s="67">
        <v>10</v>
      </c>
      <c r="B24" s="6" t="s">
        <v>195</v>
      </c>
      <c r="C24" s="200">
        <f>SUM(C11:C18)</f>
        <v>0</v>
      </c>
      <c r="D24" s="200">
        <f>SUM(D11:D18)</f>
        <v>0</v>
      </c>
      <c r="E24" s="200">
        <f>C24-D24</f>
        <v>0</v>
      </c>
      <c r="F24" s="199"/>
    </row>
    <row r="25" spans="1:7" x14ac:dyDescent="0.2">
      <c r="A25" s="67">
        <v>11</v>
      </c>
      <c r="B25" s="6" t="s">
        <v>194</v>
      </c>
      <c r="C25" s="200">
        <f>SUM('Premium Adequacy Risk'!E12:E19)</f>
        <v>0</v>
      </c>
      <c r="D25" s="200">
        <f>SUM('Premium Adequacy Risk'!H12:H19)</f>
        <v>0</v>
      </c>
      <c r="E25" s="200">
        <f>C25-D25</f>
        <v>0</v>
      </c>
      <c r="F25" s="199"/>
    </row>
    <row r="26" spans="1:7" x14ac:dyDescent="0.2">
      <c r="A26" s="67">
        <v>12</v>
      </c>
      <c r="B26" s="6" t="s">
        <v>4</v>
      </c>
      <c r="C26" s="201"/>
      <c r="D26" s="201"/>
      <c r="E26" s="200">
        <v>0</v>
      </c>
      <c r="F26" s="199"/>
    </row>
    <row r="27" spans="1:7" x14ac:dyDescent="0.2">
      <c r="A27" s="67">
        <v>13</v>
      </c>
      <c r="B27" s="6" t="s">
        <v>193</v>
      </c>
      <c r="C27" s="201"/>
      <c r="D27" s="201"/>
      <c r="E27" s="200">
        <f>SUM(E24:E26)</f>
        <v>0</v>
      </c>
      <c r="F27" s="199"/>
    </row>
    <row r="28" spans="1:7" x14ac:dyDescent="0.2">
      <c r="A28" s="67">
        <v>14</v>
      </c>
      <c r="B28" s="6" t="s">
        <v>192</v>
      </c>
      <c r="C28" s="200">
        <v>0</v>
      </c>
      <c r="D28" s="200">
        <v>0</v>
      </c>
      <c r="E28" s="200">
        <f>C28-D28</f>
        <v>0</v>
      </c>
      <c r="F28" s="199"/>
    </row>
    <row r="29" spans="1:7" x14ac:dyDescent="0.2">
      <c r="A29" s="60">
        <v>15</v>
      </c>
      <c r="B29" s="4" t="s">
        <v>191</v>
      </c>
      <c r="C29" s="198"/>
      <c r="D29" s="198"/>
      <c r="E29" s="197">
        <f>E27-E28</f>
        <v>0</v>
      </c>
      <c r="F29" s="82" t="str">
        <f>IF(E29&gt;1,"Net Liability for Incurred Claims and Unexpired Coverage do not reconcile with the Balance Sheet","")</f>
        <v/>
      </c>
    </row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861A-4CEA-414B-850D-5B873A15833D}">
  <sheetPr>
    <tabColor rgb="FF00B050"/>
  </sheetPr>
  <dimension ref="A1:G23"/>
  <sheetViews>
    <sheetView showOutlineSymbols="0" workbookViewId="0">
      <selection activeCell="G8" sqref="G8:G30"/>
    </sheetView>
  </sheetViews>
  <sheetFormatPr defaultColWidth="9.83203125" defaultRowHeight="12.75" x14ac:dyDescent="0.2"/>
  <cols>
    <col min="1" max="1" width="9.83203125" style="2"/>
    <col min="2" max="2" width="48" style="2" customWidth="1"/>
    <col min="3" max="5" width="16.5" style="2" customWidth="1"/>
    <col min="6" max="6" width="15" style="2" customWidth="1"/>
    <col min="7" max="16384" width="9.83203125" style="2"/>
  </cols>
  <sheetData>
    <row r="1" spans="1:7" s="22" customFormat="1" ht="23.25" x14ac:dyDescent="0.2">
      <c r="A1" s="256" t="s">
        <v>271</v>
      </c>
      <c r="B1" s="257"/>
      <c r="C1" s="258" t="str">
        <f>'Regulatory Capital Ratio'!C1</f>
        <v>Insurer Name</v>
      </c>
    </row>
    <row r="2" spans="1:7" customFormat="1" ht="15" x14ac:dyDescent="0.2">
      <c r="A2" s="259" t="s">
        <v>273</v>
      </c>
      <c r="B2" s="260"/>
      <c r="C2" s="261" t="str">
        <f>'Regulatory Capital Ratio'!C2</f>
        <v>Insurer Type</v>
      </c>
      <c r="D2" s="1"/>
    </row>
    <row r="3" spans="1:7" s="22" customFormat="1" ht="15" x14ac:dyDescent="0.25">
      <c r="A3" s="262" t="s">
        <v>275</v>
      </c>
      <c r="B3" s="263"/>
      <c r="C3" s="264">
        <f>'Regulatory Capital Ratio'!C3</f>
        <v>46022</v>
      </c>
      <c r="E3" s="28"/>
      <c r="F3" s="27"/>
    </row>
    <row r="4" spans="1:7" s="22" customFormat="1" ht="15.75" x14ac:dyDescent="0.25">
      <c r="A4" s="265" t="s">
        <v>276</v>
      </c>
      <c r="B4" s="266"/>
      <c r="C4" s="267"/>
      <c r="E4" s="28"/>
      <c r="F4" s="27"/>
    </row>
    <row r="5" spans="1:7" s="22" customFormat="1" ht="14.25" x14ac:dyDescent="0.2"/>
    <row r="6" spans="1:7" s="23" customFormat="1" ht="33.75" x14ac:dyDescent="0.5">
      <c r="A6" s="50" t="s">
        <v>217</v>
      </c>
      <c r="G6" s="24"/>
    </row>
    <row r="7" spans="1:7" s="22" customFormat="1" ht="14.25" x14ac:dyDescent="0.2">
      <c r="A7" s="212"/>
    </row>
    <row r="8" spans="1:7" x14ac:dyDescent="0.2">
      <c r="A8" s="203"/>
      <c r="B8" s="190"/>
      <c r="C8" s="211" t="s">
        <v>121</v>
      </c>
      <c r="D8" s="211" t="s">
        <v>120</v>
      </c>
      <c r="E8" s="192" t="s">
        <v>119</v>
      </c>
      <c r="F8" s="218"/>
    </row>
    <row r="9" spans="1:7" x14ac:dyDescent="0.2">
      <c r="A9" s="203"/>
      <c r="B9" s="190" t="s">
        <v>177</v>
      </c>
      <c r="C9" s="202" t="s">
        <v>216</v>
      </c>
      <c r="D9" s="202" t="s">
        <v>155</v>
      </c>
      <c r="E9" s="188" t="s">
        <v>178</v>
      </c>
      <c r="F9" s="217"/>
    </row>
    <row r="10" spans="1:7" x14ac:dyDescent="0.2">
      <c r="A10" s="203"/>
      <c r="B10" s="210"/>
      <c r="C10" s="185" t="s">
        <v>24</v>
      </c>
      <c r="D10" s="185"/>
      <c r="E10" s="216" t="s">
        <v>24</v>
      </c>
      <c r="F10" s="215"/>
    </row>
    <row r="11" spans="1:7" x14ac:dyDescent="0.2">
      <c r="A11" s="111">
        <v>1</v>
      </c>
      <c r="B11" s="105" t="s">
        <v>215</v>
      </c>
      <c r="C11" s="124"/>
      <c r="D11" s="182">
        <v>0.15</v>
      </c>
      <c r="E11" s="214">
        <f t="shared" ref="E11:E22" si="0">D11*C11</f>
        <v>0</v>
      </c>
      <c r="F11" s="93"/>
    </row>
    <row r="12" spans="1:7" x14ac:dyDescent="0.2">
      <c r="A12" s="111">
        <v>2</v>
      </c>
      <c r="B12" s="105" t="s">
        <v>214</v>
      </c>
      <c r="C12" s="146"/>
      <c r="D12" s="182">
        <v>7.4999999999999997E-2</v>
      </c>
      <c r="E12" s="181">
        <f t="shared" si="0"/>
        <v>0</v>
      </c>
      <c r="F12" s="93"/>
    </row>
    <row r="13" spans="1:7" x14ac:dyDescent="0.2">
      <c r="A13" s="111">
        <v>3</v>
      </c>
      <c r="B13" s="105" t="s">
        <v>213</v>
      </c>
      <c r="C13" s="146"/>
      <c r="D13" s="182">
        <v>0.5</v>
      </c>
      <c r="E13" s="181">
        <f t="shared" si="0"/>
        <v>0</v>
      </c>
      <c r="F13" s="93"/>
    </row>
    <row r="14" spans="1:7" x14ac:dyDescent="0.2">
      <c r="A14" s="111">
        <v>4</v>
      </c>
      <c r="B14" s="105" t="s">
        <v>212</v>
      </c>
      <c r="C14" s="146"/>
      <c r="D14" s="182">
        <v>0.75</v>
      </c>
      <c r="E14" s="181">
        <f t="shared" si="0"/>
        <v>0</v>
      </c>
      <c r="F14" s="93"/>
    </row>
    <row r="15" spans="1:7" x14ac:dyDescent="0.2">
      <c r="A15" s="111">
        <v>5</v>
      </c>
      <c r="B15" s="105" t="s">
        <v>167</v>
      </c>
      <c r="C15" s="146"/>
      <c r="D15" s="182">
        <v>0.15</v>
      </c>
      <c r="E15" s="181">
        <f t="shared" si="0"/>
        <v>0</v>
      </c>
      <c r="F15" s="93"/>
    </row>
    <row r="16" spans="1:7" x14ac:dyDescent="0.2">
      <c r="A16" s="111">
        <v>6</v>
      </c>
      <c r="B16" s="105" t="s">
        <v>211</v>
      </c>
      <c r="C16" s="146"/>
      <c r="D16" s="182">
        <v>0.6</v>
      </c>
      <c r="E16" s="181">
        <f t="shared" si="0"/>
        <v>0</v>
      </c>
      <c r="F16" s="93"/>
    </row>
    <row r="17" spans="1:6" x14ac:dyDescent="0.2">
      <c r="A17" s="111">
        <v>7</v>
      </c>
      <c r="B17" s="105" t="s">
        <v>210</v>
      </c>
      <c r="C17" s="146"/>
      <c r="D17" s="182">
        <v>0.02</v>
      </c>
      <c r="E17" s="181">
        <f t="shared" si="0"/>
        <v>0</v>
      </c>
      <c r="F17" s="93"/>
    </row>
    <row r="18" spans="1:6" x14ac:dyDescent="0.2">
      <c r="A18" s="111">
        <v>8</v>
      </c>
      <c r="B18" s="105" t="s">
        <v>209</v>
      </c>
      <c r="C18" s="146"/>
      <c r="D18" s="182">
        <v>0.02</v>
      </c>
      <c r="E18" s="181">
        <f t="shared" si="0"/>
        <v>0</v>
      </c>
      <c r="F18" s="93"/>
    </row>
    <row r="19" spans="1:6" x14ac:dyDescent="0.2">
      <c r="A19" s="111">
        <v>9</v>
      </c>
      <c r="B19" s="105" t="s">
        <v>208</v>
      </c>
      <c r="C19" s="146"/>
      <c r="D19" s="182">
        <v>0.25</v>
      </c>
      <c r="E19" s="181">
        <f t="shared" si="0"/>
        <v>0</v>
      </c>
      <c r="F19" s="93"/>
    </row>
    <row r="20" spans="1:6" x14ac:dyDescent="0.2">
      <c r="A20" s="111">
        <v>10</v>
      </c>
      <c r="B20" s="105" t="s">
        <v>207</v>
      </c>
      <c r="C20" s="146"/>
      <c r="D20" s="182">
        <v>1.5</v>
      </c>
      <c r="E20" s="181">
        <f t="shared" si="0"/>
        <v>0</v>
      </c>
      <c r="F20" s="93"/>
    </row>
    <row r="21" spans="1:6" x14ac:dyDescent="0.2">
      <c r="A21" s="111">
        <v>11</v>
      </c>
      <c r="B21" s="105" t="s">
        <v>206</v>
      </c>
      <c r="C21" s="146"/>
      <c r="D21" s="182">
        <v>0.5</v>
      </c>
      <c r="E21" s="181">
        <f t="shared" si="0"/>
        <v>0</v>
      </c>
      <c r="F21" s="93"/>
    </row>
    <row r="22" spans="1:6" x14ac:dyDescent="0.2">
      <c r="A22" s="111">
        <v>12</v>
      </c>
      <c r="B22" s="105" t="s">
        <v>205</v>
      </c>
      <c r="C22" s="146"/>
      <c r="D22" s="182">
        <v>1.5</v>
      </c>
      <c r="E22" s="181">
        <f t="shared" si="0"/>
        <v>0</v>
      </c>
      <c r="F22" s="93"/>
    </row>
    <row r="23" spans="1:6" ht="12.6" customHeight="1" x14ac:dyDescent="0.2">
      <c r="A23" s="36">
        <v>13</v>
      </c>
      <c r="B23" s="213" t="s">
        <v>204</v>
      </c>
      <c r="C23" s="180"/>
      <c r="D23" s="178"/>
      <c r="E23" s="207">
        <f>SQRT(SUMSQ(E11:E12, E15:E19, E21) + (E13 + E22)^2 + (E14 + E20)^2)</f>
        <v>0</v>
      </c>
      <c r="F23" s="92"/>
    </row>
  </sheetData>
  <pageMargins left="0.7" right="0.7" top="0.75" bottom="0.75" header="0.3" footer="0.3"/>
  <pageSetup orientation="portrait" r:id="rId1"/>
  <customProperties>
    <customPr name="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30a3b10-cdd2-42aa-8b8b-588a8b7a8398">QTCS5AYH2QZ3-1686671766-531</_dlc_DocId>
    <_dlc_DocIdUrl xmlns="c30a3b10-cdd2-42aa-8b8b-588a8b7a8398">
      <Url>https://bahamasicb.sharepoint.com/sites/ICBDocumentCentre/_layouts/15/DocIdRedir.aspx?ID=QTCS5AYH2QZ3-1686671766-531</Url>
      <Description>QTCS5AYH2QZ3-1686671766-531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9CC16D1A0EE4A8C4CF40A62A390BA" ma:contentTypeVersion="3" ma:contentTypeDescription="Create a new document." ma:contentTypeScope="" ma:versionID="1af09ce978b15f44847bec22742625a6">
  <xsd:schema xmlns:xsd="http://www.w3.org/2001/XMLSchema" xmlns:xs="http://www.w3.org/2001/XMLSchema" xmlns:p="http://schemas.microsoft.com/office/2006/metadata/properties" xmlns:ns2="c30a3b10-cdd2-42aa-8b8b-588a8b7a8398" xmlns:ns3="b406e0a4-142e-4abd-8939-6bb4a8b85813" targetNamespace="http://schemas.microsoft.com/office/2006/metadata/properties" ma:root="true" ma:fieldsID="d8112023ba308e8fc80a2701d21d7325" ns2:_="" ns3:_="">
    <xsd:import namespace="c30a3b10-cdd2-42aa-8b8b-588a8b7a8398"/>
    <xsd:import namespace="b406e0a4-142e-4abd-8939-6bb4a8b8581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a3b10-cdd2-42aa-8b8b-588a8b7a83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6e0a4-142e-4abd-8939-6bb4a8b8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90CBEB-DA3E-4F3C-A4B0-DF4984886EB0}">
  <ds:schemaRefs>
    <ds:schemaRef ds:uri="http://schemas.microsoft.com/office/2006/metadata/properties"/>
    <ds:schemaRef ds:uri="http://schemas.microsoft.com/office/infopath/2007/PartnerControls"/>
    <ds:schemaRef ds:uri="c30a3b10-cdd2-42aa-8b8b-588a8b7a8398"/>
  </ds:schemaRefs>
</ds:datastoreItem>
</file>

<file path=customXml/itemProps2.xml><?xml version="1.0" encoding="utf-8"?>
<ds:datastoreItem xmlns:ds="http://schemas.openxmlformats.org/officeDocument/2006/customXml" ds:itemID="{910DA860-F775-4BCB-84D1-120EE6B01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0a3b10-cdd2-42aa-8b8b-588a8b7a8398"/>
    <ds:schemaRef ds:uri="b406e0a4-142e-4abd-8939-6bb4a8b858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81C041-D661-4A64-839A-AEA19788FA8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9EAD26D-4F24-4DAE-B703-D898236DF3A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19dc686-c36f-4644-8dc3-80c8df39c723}" enabled="0" method="" siteId="{f19dc686-c36f-4644-8dc3-80c8df39c72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Regulatory Capital Ratio</vt:lpstr>
      <vt:lpstr>Capital Avail - Branch</vt:lpstr>
      <vt:lpstr>Capital Avail Domestic</vt:lpstr>
      <vt:lpstr>Asset Default Risk</vt:lpstr>
      <vt:lpstr>Off Balance Sheet Risk</vt:lpstr>
      <vt:lpstr>Foreign Currency Mismatch</vt:lpstr>
      <vt:lpstr>Premium Adequacy Risk</vt:lpstr>
      <vt:lpstr>Outstanding Claims Risk</vt:lpstr>
      <vt:lpstr>Catastrophe Risk (M-1)</vt:lpstr>
      <vt:lpstr>Catastrophe Risk (M-2)</vt:lpstr>
      <vt:lpstr>Reinsurance</vt:lpstr>
      <vt:lpstr>Disclosure Items</vt:lpstr>
      <vt:lpstr>IFRS 17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Moss</dc:creator>
  <cp:lastModifiedBy>Gabrielle Moss</cp:lastModifiedBy>
  <dcterms:created xsi:type="dcterms:W3CDTF">2025-12-10T17:35:47Z</dcterms:created>
  <dcterms:modified xsi:type="dcterms:W3CDTF">2026-03-04T15:33:08Z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0x01010049C9CC16D1A0EE4A8C4CF40A62A390BA</vt:lpwstr>
  </property>
  <property fmtid="{D5CDD505-2E9C-101B-9397-08002B2CF9AE}" pid="3" name="_dlc_DocIdItemGuid">
    <vt:lpwstr>d1c529b8-b0a9-4616-abc1-dfa2872d395e</vt:lpwstr>
  </property>
</Properties>
</file>