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omments1.xml" ContentType="application/vnd.openxmlformats-officedocument.spreadsheetml.comments+xml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hamasicb.sharepoint.com/sites/ICBDocumentCentre/AFA Unit/AFA Process Improvements/2025/New RBC Model Review/Blank Files - 2025 Version/"/>
    </mc:Choice>
  </mc:AlternateContent>
  <xr:revisionPtr revIDLastSave="129" documentId="8_{31F43104-650B-41E8-AC7B-048F4874A2AB}" xr6:coauthVersionLast="47" xr6:coauthVersionMax="47" xr10:uidLastSave="{ED8C6EFA-640C-4614-8D82-7CADEEF39A70}"/>
  <bookViews>
    <workbookView xWindow="-120" yWindow="-120" windowWidth="29040" windowHeight="15720" tabRatio="834" xr2:uid="{9D87A29D-6419-4E1A-9A81-4C460072FB05}"/>
  </bookViews>
  <sheets>
    <sheet name="Regulatory Capital Ratio" sheetId="1" r:id="rId1"/>
    <sheet name="Capital Available - Branch" sheetId="2" r:id="rId2"/>
    <sheet name="Capital Avail - Domestic" sheetId="3" r:id="rId3"/>
    <sheet name="Asset Default Risk" sheetId="4" r:id="rId4"/>
    <sheet name="Off Balance Sheet Risk" sheetId="5" r:id="rId5"/>
    <sheet name="Foreign Currency Mismatch" sheetId="6" r:id="rId6"/>
    <sheet name="Asset Liability Mismatch" sheetId="7" r:id="rId7"/>
    <sheet name="Mortality Risk" sheetId="8" r:id="rId8"/>
    <sheet name="Morbidity Risk" sheetId="9" r:id="rId9"/>
    <sheet name="Lapse Risk" sheetId="10" r:id="rId10"/>
    <sheet name="Interest Margin Risk" sheetId="11" r:id="rId11"/>
    <sheet name="Disclosure Items" sheetId="12" r:id="rId12"/>
    <sheet name="Insurance Liability Recon" sheetId="13" r:id="rId13"/>
    <sheet name="IFRS17 Balance Sheet" sheetId="14" r:id="rId14"/>
    <sheet name="Discount Rates" sheetId="15" r:id="rId15"/>
  </sheets>
  <definedNames>
    <definedName name="____err1">#REF!</definedName>
    <definedName name="___err1">#REF!</definedName>
    <definedName name="__err1" localSheetId="12">#REF!</definedName>
    <definedName name="__INS10030">#REF!</definedName>
    <definedName name="__nAxPro_column__" localSheetId="3" hidden="1">'Asset Default Risk'!$XFD:$XFD</definedName>
    <definedName name="__nAxPro_column__" localSheetId="6" hidden="1">'Asset Liability Mismatch'!$XFD:$XFD</definedName>
    <definedName name="__nAxPro_column__" localSheetId="2" hidden="1">'Capital Avail - Domestic'!$XFD:$XFD</definedName>
    <definedName name="__nAxPro_column__" localSheetId="1" hidden="1">'Capital Available - Branch'!$XFC:$XFD</definedName>
    <definedName name="__nAxPro_column__" localSheetId="11" hidden="1">'Disclosure Items'!$XFD:$XFD</definedName>
    <definedName name="__nAxPro_column__" localSheetId="5" hidden="1">'Foreign Currency Mismatch'!$XFD:$XFD</definedName>
    <definedName name="__nAxPro_column__" localSheetId="13" hidden="1">'IFRS17 Balance Sheet'!$XFD:$XFD</definedName>
    <definedName name="__nAxPro_column__" localSheetId="12" hidden="1">'Insurance Liability Recon'!$XFD:$XFD</definedName>
    <definedName name="__nAxPro_column__" localSheetId="10" hidden="1">'Interest Margin Risk'!$XFD:$XFD</definedName>
    <definedName name="__nAxPro_column__" localSheetId="9" hidden="1">'Lapse Risk'!$XFD:$XFD</definedName>
    <definedName name="__nAxPro_column__" localSheetId="8" hidden="1">'Morbidity Risk'!$XFD:$XFD</definedName>
    <definedName name="__nAxPro_column__" localSheetId="7" hidden="1">'Mortality Risk'!$XFD:$XFD</definedName>
    <definedName name="__nAxPro_column__" localSheetId="4" hidden="1">'Off Balance Sheet Risk'!$XFD:$XFD</definedName>
    <definedName name="__nAxPro_column__" localSheetId="0" hidden="1">'Regulatory Capital Ratio'!$XFD:$XFD</definedName>
    <definedName name="__nAxPro_row__" localSheetId="3" hidden="1">'Asset Default Risk'!$1048576:$1048576</definedName>
    <definedName name="__nAxPro_row__" localSheetId="6" hidden="1">'Asset Liability Mismatch'!$1048570:$1048576</definedName>
    <definedName name="__nAxPro_row__" localSheetId="2" hidden="1">'Capital Avail - Domestic'!#REF!</definedName>
    <definedName name="__nAxPro_row__" localSheetId="1" hidden="1">'Capital Available - Branch'!#REF!</definedName>
    <definedName name="__nAxPro_row__" localSheetId="11" hidden="1">'Disclosure Items'!#REF!</definedName>
    <definedName name="__nAxPro_row__" localSheetId="5" hidden="1">'Foreign Currency Mismatch'!#REF!</definedName>
    <definedName name="__nAxPro_row__" localSheetId="13" hidden="1">'IFRS17 Balance Sheet'!$1048576:$1048576</definedName>
    <definedName name="__nAxPro_row__" localSheetId="12" hidden="1">'Insurance Liability Recon'!$1048576:$1048576</definedName>
    <definedName name="__nAxPro_row__" localSheetId="10" hidden="1">'Interest Margin Risk'!#REF!</definedName>
    <definedName name="__nAxPro_row__" localSheetId="9" hidden="1">'Lapse Risk'!#REF!</definedName>
    <definedName name="__nAxPro_row__" localSheetId="8" hidden="1">'Morbidity Risk'!#REF!</definedName>
    <definedName name="__nAxPro_row__" localSheetId="7" hidden="1">'Mortality Risk'!$1048576:$1048576</definedName>
    <definedName name="__nAxPro_row__" localSheetId="4" hidden="1">'Off Balance Sheet Risk'!#REF!</definedName>
    <definedName name="__nAxPro_row__" localSheetId="0" hidden="1">'Regulatory Capital Ratio'!#REF!</definedName>
    <definedName name="__PG09015">#REF!</definedName>
    <definedName name="__PG10040">#REF!</definedName>
    <definedName name="__PG70003">#REF!</definedName>
    <definedName name="__PG87038">#REF!</definedName>
    <definedName name="__PG9066">#REF!</definedName>
    <definedName name="_err1" localSheetId="13">#REF!</definedName>
    <definedName name="_Fil" hidden="1">#REF!</definedName>
    <definedName name="_Fill" localSheetId="14" hidden="1">#REF!</definedName>
    <definedName name="_Fill" hidden="1">#REF!</definedName>
    <definedName name="_Filll" hidden="1">#REF!</definedName>
    <definedName name="_INS10030">#REF!</definedName>
    <definedName name="_Key1" localSheetId="14" hidden="1">#REF!</definedName>
    <definedName name="_Key1" hidden="1">#REF!</definedName>
    <definedName name="_key2" hidden="1">#REF!</definedName>
    <definedName name="_keys" hidden="1">#REF!</definedName>
    <definedName name="_Order1" hidden="1">255</definedName>
    <definedName name="_Order2" hidden="1">0</definedName>
    <definedName name="_Parse_In" hidden="1">#REF!</definedName>
    <definedName name="_Parse_In2" hidden="1">#REF!</definedName>
    <definedName name="_PG09015">#REF!</definedName>
    <definedName name="_PG10040">#REF!</definedName>
    <definedName name="_PG70003">#REF!</definedName>
    <definedName name="_PG87038">#REF!</definedName>
    <definedName name="_PG9066">#REF!</definedName>
    <definedName name="_Sort" localSheetId="14" hidden="1">#REF!</definedName>
    <definedName name="_Sort" hidden="1">#REF!</definedName>
    <definedName name="_Sort2" hidden="1">#REF!</definedName>
    <definedName name="aa">#REF!</definedName>
    <definedName name="anscount" hidden="1">1</definedName>
    <definedName name="asc" localSheetId="14">#REF!</definedName>
    <definedName name="asc">#REF!</definedName>
    <definedName name="Ascii_Sum" localSheetId="14">#REF!</definedName>
    <definedName name="Ascii_Sum" localSheetId="13">#REF!</definedName>
    <definedName name="Ascii_Sum" localSheetId="12">#REF!</definedName>
    <definedName name="Ascii_Sum">#REF!</definedName>
    <definedName name="del" hidden="1">#REF!</definedName>
    <definedName name="delet" hidden="1">#REF!</definedName>
    <definedName name="Eligible_Deposits" localSheetId="14">#REF!</definedName>
    <definedName name="Eligible_Deposits" localSheetId="13">#REF!</definedName>
    <definedName name="Eligible_Deposits" localSheetId="12">#REF!</definedName>
    <definedName name="Eligible_Deposits">'Disclosure Items'!#REF!</definedName>
    <definedName name="Entity_Type">#REF!</definedName>
    <definedName name="f" hidden="1">#REF!</definedName>
    <definedName name="f_2" hidden="1">#REF!</definedName>
    <definedName name="fffff" hidden="1">#REF!</definedName>
    <definedName name="fffff2" hidden="1">#REF!</definedName>
    <definedName name="form" localSheetId="14">#REF!</definedName>
    <definedName name="form" localSheetId="13">#REF!</definedName>
    <definedName name="form" localSheetId="12">#REF!</definedName>
    <definedName name="form">#REF!</definedName>
    <definedName name="IN10030X" localSheetId="14">#REF!</definedName>
    <definedName name="IN10030X">#REF!</definedName>
    <definedName name="IN10030Y" localSheetId="14">#REF!</definedName>
    <definedName name="IN10030Y">#REF!</definedName>
    <definedName name="LYTB" localSheetId="14">#REF!</definedName>
    <definedName name="LYTB" localSheetId="13">#REF!</definedName>
    <definedName name="LYTB" localSheetId="12">#REF!</definedName>
    <definedName name="LYTB">#REF!</definedName>
    <definedName name="OUTASCI" localSheetId="14">#REF!</definedName>
    <definedName name="OUTASCI">#REF!</definedName>
    <definedName name="PageRef" localSheetId="14">#REF!</definedName>
    <definedName name="PageRef">#REF!</definedName>
    <definedName name="pagetbl" localSheetId="14">#REF!</definedName>
    <definedName name="pagetbl">#REF!</definedName>
    <definedName name="PGCHECK" localSheetId="14">#REF!</definedName>
    <definedName name="PGCHECK" localSheetId="13">#REF!</definedName>
    <definedName name="PGCHECK" localSheetId="12">#REF!</definedName>
    <definedName name="PGCHECK">#REF!</definedName>
    <definedName name="pgref1" localSheetId="14">#REF!</definedName>
    <definedName name="pgref1" localSheetId="13">#REF!</definedName>
    <definedName name="pgref1" localSheetId="12">#REF!</definedName>
    <definedName name="pgref1">#REF!</definedName>
    <definedName name="PZZZ" localSheetId="14">#REF!</definedName>
    <definedName name="PZZZ">#REF!</definedName>
    <definedName name="QAPY">#REF!,#REF!,#REF!,#REF!</definedName>
    <definedName name="qualifying_assets_prior_year">#REF!,#REF!,#REF!,#REF!</definedName>
    <definedName name="Quarterly">#REF!</definedName>
    <definedName name="RevB" localSheetId="14">#REF!</definedName>
    <definedName name="RevB" localSheetId="13">#REF!</definedName>
    <definedName name="RevB" localSheetId="12">#REF!</definedName>
    <definedName name="RevB">#REF!</definedName>
    <definedName name="RevC" localSheetId="14">#REF!</definedName>
    <definedName name="RevC" localSheetId="13">#REF!</definedName>
    <definedName name="RevC" localSheetId="12">#REF!</definedName>
    <definedName name="RevC">#REF!</definedName>
    <definedName name="RevD" localSheetId="14">#REF!</definedName>
    <definedName name="RevD" localSheetId="13">#REF!</definedName>
    <definedName name="RevD" localSheetId="12">#REF!</definedName>
    <definedName name="RevD">#REF!</definedName>
    <definedName name="Surplus_Allowance" localSheetId="14">#REF!</definedName>
    <definedName name="Surplus_Allowance" localSheetId="13">#REF!</definedName>
    <definedName name="Surplus_Allowance" localSheetId="12">#REF!</definedName>
    <definedName name="Surplus_Allowance">'Disclosure Items'!#REF!</definedName>
    <definedName name="Taam_sum" localSheetId="14">#REF!</definedName>
    <definedName name="Taam_sum">#REF!</definedName>
    <definedName name="taamdata" localSheetId="14">#REF!</definedName>
    <definedName name="taamdata">#REF!</definedName>
    <definedName name="taamdataex" localSheetId="14">#REF!</definedName>
    <definedName name="taamdataex">#REF!</definedName>
    <definedName name="taamdatain" localSheetId="14">#REF!</definedName>
    <definedName name="taamdatain">#REF!</definedName>
    <definedName name="TAAMSUM" localSheetId="14">#REF!</definedName>
    <definedName name="TAAMSUM">#REF!</definedName>
    <definedName name="TEMP" localSheetId="14">#REF!</definedName>
    <definedName name="TEMP" localSheetId="13">#REF!</definedName>
    <definedName name="TEMP" localSheetId="12">#REF!</definedName>
    <definedName name="TEMP">#REF!</definedName>
    <definedName name="tempstr" localSheetId="14">#REF!</definedName>
    <definedName name="tempstr">#REF!</definedName>
    <definedName name="tempstr1" localSheetId="14">#REF!</definedName>
    <definedName name="tempstr1">#REF!</definedName>
    <definedName name="tempstr2" localSheetId="14">#REF!</definedName>
    <definedName name="tempstr2">#REF!</definedName>
    <definedName name="tempstr3" localSheetId="14">#REF!</definedName>
    <definedName name="tempstr3">#REF!</definedName>
    <definedName name="varpage" localSheetId="14">#REF!</definedName>
    <definedName name="varpage">#REF!</definedName>
    <definedName name="warn1" localSheetId="14">#REF!</definedName>
    <definedName name="warn1" localSheetId="13">#REF!</definedName>
    <definedName name="warn1" localSheetId="12">#REF!</definedName>
    <definedName name="warn1">#REF!</definedName>
    <definedName name="XRef" localSheetId="14">#REF!</definedName>
    <definedName name="XRe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4" l="1"/>
  <c r="B43" i="14"/>
  <c r="B38" i="14"/>
  <c r="B46" i="14" s="1"/>
  <c r="B23" i="14"/>
  <c r="D24" i="13"/>
  <c r="G21" i="13"/>
  <c r="F21" i="13"/>
  <c r="E21" i="13"/>
  <c r="D21" i="13"/>
  <c r="C21" i="13"/>
  <c r="B21" i="13"/>
  <c r="G16" i="13"/>
  <c r="F16" i="13"/>
  <c r="E16" i="13"/>
  <c r="D16" i="13"/>
  <c r="C16" i="13"/>
  <c r="B16" i="13"/>
  <c r="G12" i="13"/>
  <c r="F12" i="13"/>
  <c r="E12" i="13"/>
  <c r="D12" i="13"/>
  <c r="C12" i="13"/>
  <c r="B12" i="13"/>
  <c r="G7" i="13"/>
  <c r="G24" i="13" s="1"/>
  <c r="F7" i="13"/>
  <c r="F24" i="13" s="1"/>
  <c r="E7" i="13"/>
  <c r="E24" i="13" s="1"/>
  <c r="D7" i="13"/>
  <c r="D25" i="13" s="1"/>
  <c r="C7" i="13"/>
  <c r="B7" i="13"/>
  <c r="E25" i="13" l="1"/>
  <c r="F25" i="13"/>
  <c r="G25" i="13"/>
  <c r="B24" i="13"/>
  <c r="B25" i="13" s="1"/>
  <c r="B27" i="13" s="1"/>
  <c r="B29" i="13" s="1"/>
  <c r="C24" i="13"/>
  <c r="C25" i="13" s="1"/>
  <c r="B28" i="13" s="1"/>
  <c r="C3" i="3" l="1"/>
  <c r="C2" i="3"/>
  <c r="C3" i="4"/>
  <c r="C2" i="4"/>
  <c r="C3" i="5"/>
  <c r="C2" i="5"/>
  <c r="C3" i="6"/>
  <c r="C2" i="6"/>
  <c r="C3" i="7"/>
  <c r="C2" i="7"/>
  <c r="C3" i="8"/>
  <c r="C2" i="8"/>
  <c r="C3" i="9"/>
  <c r="C2" i="9"/>
  <c r="C3" i="10"/>
  <c r="C2" i="10"/>
  <c r="C3" i="11"/>
  <c r="C2" i="11"/>
  <c r="C3" i="12"/>
  <c r="C2" i="12"/>
  <c r="C3" i="2"/>
  <c r="C2" i="2"/>
  <c r="C1" i="3"/>
  <c r="C1" i="4"/>
  <c r="C1" i="5"/>
  <c r="C1" i="6"/>
  <c r="C1" i="7"/>
  <c r="C1" i="8"/>
  <c r="C1" i="9"/>
  <c r="C1" i="10"/>
  <c r="C1" i="11"/>
  <c r="C1" i="12"/>
  <c r="C1" i="2"/>
  <c r="M14" i="12"/>
  <c r="M15" i="12"/>
  <c r="M16" i="12"/>
  <c r="C20" i="2" s="1"/>
  <c r="M17" i="12"/>
  <c r="E23" i="3" s="1"/>
  <c r="E47" i="3" s="1"/>
  <c r="M18" i="12"/>
  <c r="F11" i="11"/>
  <c r="F12" i="11"/>
  <c r="F13" i="11"/>
  <c r="D15" i="11"/>
  <c r="F15" i="11"/>
  <c r="F11" i="10"/>
  <c r="F12" i="10"/>
  <c r="F13" i="10"/>
  <c r="F16" i="10"/>
  <c r="F13" i="9"/>
  <c r="F14" i="9"/>
  <c r="F17" i="9"/>
  <c r="F19" i="9" s="1"/>
  <c r="F18" i="9"/>
  <c r="F21" i="9"/>
  <c r="F22" i="9"/>
  <c r="F23" i="9"/>
  <c r="F26" i="9"/>
  <c r="F27" i="9"/>
  <c r="F28" i="9"/>
  <c r="G11" i="8"/>
  <c r="G12" i="8"/>
  <c r="G13" i="8"/>
  <c r="G14" i="8"/>
  <c r="G15" i="8"/>
  <c r="G16" i="8"/>
  <c r="G17" i="8"/>
  <c r="G20" i="8"/>
  <c r="G21" i="8"/>
  <c r="G22" i="8"/>
  <c r="G23" i="8"/>
  <c r="G24" i="8"/>
  <c r="G26" i="8"/>
  <c r="G27" i="8"/>
  <c r="G28" i="8"/>
  <c r="C11" i="7"/>
  <c r="C12" i="7"/>
  <c r="C16" i="7"/>
  <c r="C18" i="7"/>
  <c r="C13" i="1" s="1"/>
  <c r="F12" i="6"/>
  <c r="H12" i="6"/>
  <c r="F13" i="6"/>
  <c r="H13" i="6"/>
  <c r="F16" i="6"/>
  <c r="H16" i="6"/>
  <c r="F17" i="6"/>
  <c r="H17" i="6"/>
  <c r="H18" i="6" s="1"/>
  <c r="F20" i="6"/>
  <c r="H20" i="6" s="1"/>
  <c r="E12" i="5"/>
  <c r="E16" i="5" s="1"/>
  <c r="G12" i="5"/>
  <c r="E13" i="5"/>
  <c r="G13" i="5"/>
  <c r="E14" i="5"/>
  <c r="G14" i="5"/>
  <c r="E15" i="5"/>
  <c r="G15" i="5" s="1"/>
  <c r="C16" i="5"/>
  <c r="D16" i="5"/>
  <c r="E18" i="5"/>
  <c r="E22" i="5" s="1"/>
  <c r="G18" i="5"/>
  <c r="E19" i="5"/>
  <c r="G19" i="5"/>
  <c r="E20" i="5"/>
  <c r="G20" i="5"/>
  <c r="E21" i="5"/>
  <c r="G21" i="5"/>
  <c r="C22" i="5"/>
  <c r="D22" i="5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3" i="4"/>
  <c r="E34" i="4"/>
  <c r="E35" i="4"/>
  <c r="E37" i="4"/>
  <c r="E38" i="4"/>
  <c r="E39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C55" i="4"/>
  <c r="F24" i="12" s="1"/>
  <c r="F13" i="3"/>
  <c r="F14" i="3"/>
  <c r="G14" i="3"/>
  <c r="E15" i="3"/>
  <c r="E32" i="3" s="1"/>
  <c r="E20" i="3"/>
  <c r="E22" i="3"/>
  <c r="E40" i="3"/>
  <c r="E41" i="3"/>
  <c r="E42" i="3"/>
  <c r="E43" i="3"/>
  <c r="E57" i="3"/>
  <c r="E60" i="3"/>
  <c r="E62" i="3"/>
  <c r="C13" i="2"/>
  <c r="C18" i="2"/>
  <c r="H9" i="1"/>
  <c r="H10" i="1"/>
  <c r="C16" i="1"/>
  <c r="C17" i="1"/>
  <c r="C33" i="1"/>
  <c r="C21" i="2" l="1"/>
  <c r="G22" i="5"/>
  <c r="G23" i="5" s="1"/>
  <c r="C11" i="1" s="1"/>
  <c r="E57" i="4"/>
  <c r="C10" i="1" s="1"/>
  <c r="G16" i="5"/>
  <c r="H14" i="6"/>
  <c r="H21" i="6" s="1"/>
  <c r="C12" i="1" s="1"/>
  <c r="C22" i="1" s="1"/>
  <c r="G30" i="8"/>
  <c r="C14" i="1" s="1"/>
  <c r="F15" i="9"/>
  <c r="F30" i="9" s="1"/>
  <c r="C15" i="1" s="1"/>
  <c r="F33" i="12"/>
  <c r="F35" i="12" s="1"/>
  <c r="E26" i="3"/>
  <c r="E28" i="3" s="1"/>
  <c r="E48" i="3"/>
  <c r="E49" i="3" s="1"/>
  <c r="C18" i="1" l="1"/>
  <c r="E44" i="3"/>
  <c r="E35" i="3"/>
  <c r="E37" i="3" s="1"/>
  <c r="C23" i="1"/>
  <c r="E51" i="3" l="1"/>
  <c r="E52" i="3" s="1"/>
  <c r="E54" i="3"/>
  <c r="E63" i="3" s="1"/>
  <c r="C36" i="1" l="1"/>
  <c r="C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Kencil McPhee</author>
  </authors>
  <commentList>
    <comment ref="C28" authorId="0" shapeId="0" xr:uid="{96907D25-7161-4F35-A14C-AF8C978AD3AB}">
      <text>
        <r>
          <rPr>
            <b/>
            <sz val="9"/>
            <color indexed="81"/>
            <rFont val="Tahoma"/>
            <family val="2"/>
          </rPr>
          <t>Insurers may use the “look through” approach for Mutual Funds for the underlying assets of the fund; using the corresponding factors on a pro rata basis.</t>
        </r>
      </text>
    </comment>
  </commentList>
</comments>
</file>

<file path=xl/sharedStrings.xml><?xml version="1.0" encoding="utf-8"?>
<sst xmlns="http://schemas.openxmlformats.org/spreadsheetml/2006/main" count="519" uniqueCount="363">
  <si>
    <t>Regulatory Capital Ratio</t>
  </si>
  <si>
    <t>Capital Surplus/Shortfall (Row 16 + Row 17 - Row 12)</t>
  </si>
  <si>
    <t>Risk Adjustment</t>
  </si>
  <si>
    <t>Total Capital Available</t>
  </si>
  <si>
    <t>Deductions</t>
  </si>
  <si>
    <t>Total Tier 2 Capital</t>
  </si>
  <si>
    <t>Net Tier 1 Capital</t>
  </si>
  <si>
    <t>Regulatory Capital Available</t>
  </si>
  <si>
    <t>Total Capital Required (Sum of Rows 1 to 10 - Row 11 floored at the minimum)</t>
  </si>
  <si>
    <t>Diversification Credit</t>
  </si>
  <si>
    <t>Other (specify below)</t>
  </si>
  <si>
    <t>Operational Risk Charge</t>
  </si>
  <si>
    <t>Interest Margin Pricing Risk Charge</t>
  </si>
  <si>
    <t>Lapse Risk Charge</t>
  </si>
  <si>
    <t>Morbidity Risk Charge</t>
  </si>
  <si>
    <t>Mortality Risk Charge</t>
  </si>
  <si>
    <t>Asset Liability Mismatch Risk Charge</t>
  </si>
  <si>
    <t>Foreign Currency Mismatch Risk Charge</t>
  </si>
  <si>
    <t>Off Balance Sheet Risk Charge</t>
  </si>
  <si>
    <t>Domestic</t>
  </si>
  <si>
    <t>Asset Default Risk Charge</t>
  </si>
  <si>
    <t>Branch</t>
  </si>
  <si>
    <t>Regulatory Capital Requirement</t>
  </si>
  <si>
    <t>Minimum Required Capital</t>
  </si>
  <si>
    <t>Minimum Deposits / Share Capital</t>
  </si>
  <si>
    <t>BAH$'000</t>
  </si>
  <si>
    <t>Form: Regulatory Capital Ratio</t>
  </si>
  <si>
    <t>Total Capital Available (Row 4 + Row 8 - Row 7)</t>
  </si>
  <si>
    <t>Net contractual service margin</t>
  </si>
  <si>
    <t>Add</t>
  </si>
  <si>
    <t>Total Deductions (Row 5 + Row 6)</t>
  </si>
  <si>
    <t>Other (specify)</t>
  </si>
  <si>
    <t>Total Liabilities and Reserves</t>
  </si>
  <si>
    <t>Less</t>
  </si>
  <si>
    <t>Total Assets (Sum of Rows 1 to 3)</t>
  </si>
  <si>
    <t>Other Assets</t>
  </si>
  <si>
    <t>Statutory Funds held in trust (s.45(4) Insurance Act 2005)</t>
  </si>
  <si>
    <t>Total initial deposit (s.43 Insurance Act 2005)</t>
  </si>
  <si>
    <t>Assets</t>
  </si>
  <si>
    <t>Form: Regulatory Capital Available</t>
  </si>
  <si>
    <t>Total Capital Available (Row 34 - Row 40)</t>
  </si>
  <si>
    <t>Total Deductions (Sum of Rows 35 to 39)</t>
  </si>
  <si>
    <t>Investment in financial subsidiaries</t>
  </si>
  <si>
    <t>Pension Plan assets</t>
  </si>
  <si>
    <t>Back to back placements</t>
  </si>
  <si>
    <t>Goodwill and other intangible assets</t>
  </si>
  <si>
    <r>
      <t>DEDUCTIONS -</t>
    </r>
    <r>
      <rPr>
        <sz val="11"/>
        <color rgb="FF000000"/>
        <rFont val="Arial"/>
        <family val="2"/>
      </rPr>
      <t xml:space="preserve"> refer to Guideline 4 C</t>
    </r>
  </si>
  <si>
    <t>Total Tier 1 and 2 Capital (Sum of Rows 17 &amp; 33)</t>
  </si>
  <si>
    <t>Tier 2 Capital Allowed (Minimum of Row 17 &amp; 32)</t>
  </si>
  <si>
    <t>Total Tier 2 Capital (Sum of Rows 23, 28 &amp; 31)</t>
  </si>
  <si>
    <t>Gross Tier 2C Capital (Sum of Rows 29 to 30)</t>
  </si>
  <si>
    <t>Cash Surrender value deficiencies on an aggregate basis x 75%</t>
  </si>
  <si>
    <t xml:space="preserve">Negative policy liabilities deducted from Tier 1 </t>
  </si>
  <si>
    <t>Tier 2C</t>
  </si>
  <si>
    <t xml:space="preserve">Gross Tier 2B Capital (Sum of Rows 24 to 27 limited to 50% of Row 170) </t>
  </si>
  <si>
    <t>Other</t>
  </si>
  <si>
    <t>Other Debentures</t>
  </si>
  <si>
    <t>Subordinated Debt</t>
  </si>
  <si>
    <t>Preference Shares</t>
  </si>
  <si>
    <t>Tier 2B (Limited Life Instruments)</t>
  </si>
  <si>
    <t>Gross Tier 2A Capital (Sum of Rows 18 to 22)</t>
  </si>
  <si>
    <t>Unrealized gains on real estate  (limited to 20% of Net Tier 1 Capital)</t>
  </si>
  <si>
    <t>Unrealized gains on assets (excluding gains on real estate)</t>
  </si>
  <si>
    <t>Hybrid Capital</t>
  </si>
  <si>
    <t>Preference Shares excluded in Tier 1 due to limit</t>
  </si>
  <si>
    <t xml:space="preserve">Tier 2A </t>
  </si>
  <si>
    <r>
      <t xml:space="preserve">Tier 2 Capital - </t>
    </r>
    <r>
      <rPr>
        <sz val="11"/>
        <rFont val="Arial"/>
        <family val="2"/>
      </rPr>
      <t>refer to Guideline 4 B</t>
    </r>
  </si>
  <si>
    <r>
      <t xml:space="preserve">Net Tier 1 Capital </t>
    </r>
    <r>
      <rPr>
        <sz val="10"/>
        <rFont val="Arial"/>
        <family val="2"/>
      </rPr>
      <t>(must be in excess of minimum under Regulation 60)</t>
    </r>
    <r>
      <rPr>
        <b/>
        <sz val="10"/>
        <rFont val="Arial"/>
        <family val="2"/>
      </rPr>
      <t xml:space="preserve"> (Row 11 - Row 16)</t>
    </r>
  </si>
  <si>
    <t>Total Deductions (Sum of Rows 12 to 15)</t>
  </si>
  <si>
    <t>Unrealized gains on assets included in retained earnings, revaluation reserves or life surplus reserves</t>
  </si>
  <si>
    <t>Negative policy liabilities</t>
  </si>
  <si>
    <t>Cash surrender value deficiencies</t>
  </si>
  <si>
    <r>
      <t xml:space="preserve">Deductions - </t>
    </r>
    <r>
      <rPr>
        <sz val="11"/>
        <color rgb="FF000000"/>
        <rFont val="Arial"/>
        <family val="2"/>
      </rPr>
      <t>refer to Guideline 4 A(b)</t>
    </r>
  </si>
  <si>
    <t>Gross Tier 1 Capital (Sum of Rows 1 to 10)</t>
  </si>
  <si>
    <t>Other (including financial instruments specifically approved prior to Dec 31, 2014)</t>
  </si>
  <si>
    <t>Non-controlling interest</t>
  </si>
  <si>
    <t>Revaluation reserves</t>
  </si>
  <si>
    <t>Life surplus reserves on Par &amp; Non Par business</t>
  </si>
  <si>
    <t>Preference shares (not to exceed 33% of Tier 1 Capital ex Pref Shares)</t>
  </si>
  <si>
    <t>Plus: Contractual service margins reported as liabilities</t>
  </si>
  <si>
    <t>Less: Contractual service margins reported as assets</t>
  </si>
  <si>
    <t>Retained earnings</t>
  </si>
  <si>
    <t>Contributed surplus</t>
  </si>
  <si>
    <t>Ordinary shares</t>
  </si>
  <si>
    <r>
      <t xml:space="preserve">Tier 1 - </t>
    </r>
    <r>
      <rPr>
        <sz val="11"/>
        <rFont val="Arial"/>
        <family val="2"/>
      </rPr>
      <t>refer to Guideline 4 A(a)</t>
    </r>
  </si>
  <si>
    <t>Total Asset Default Risk Charge (Sum of Rows 1 to 41, Column C)</t>
  </si>
  <si>
    <t>Total Assets (Sum of Rows 1 to 41, Column A)</t>
  </si>
  <si>
    <t>Other assets</t>
  </si>
  <si>
    <t>Motor vehicles</t>
  </si>
  <si>
    <t>Leasehold improvements</t>
  </si>
  <si>
    <t>Computer software</t>
  </si>
  <si>
    <t>Office, furniture and fixtures</t>
  </si>
  <si>
    <t>Equipment and machinery</t>
  </si>
  <si>
    <t>Prepayments</t>
  </si>
  <si>
    <t>Accounts receivable</t>
  </si>
  <si>
    <t>Land and building (used in operations)</t>
  </si>
  <si>
    <t>Interest receivable on investments</t>
  </si>
  <si>
    <t>Over 60 days outstanding</t>
  </si>
  <si>
    <t>31 - 60 days outstanding</t>
  </si>
  <si>
    <t>0 - 30 days outstanding</t>
  </si>
  <si>
    <t>Premium receivables:</t>
  </si>
  <si>
    <t>Receivables from agents:</t>
  </si>
  <si>
    <t>Asset for Insurance Acquisition Cash Flows</t>
  </si>
  <si>
    <t>All other reinsurers</t>
  </si>
  <si>
    <t>Reinsurer at least investment grade rated (S&amp;P BBB- and above)</t>
  </si>
  <si>
    <t>Reinsurance Contracts Held Assets:</t>
  </si>
  <si>
    <t>Other investments</t>
  </si>
  <si>
    <t>Investment in related parties if not financial subsidiary</t>
  </si>
  <si>
    <t>Mutual funds</t>
  </si>
  <si>
    <t>Mortgage loans - non-performing (overdue 90 days or more)</t>
  </si>
  <si>
    <t>Mortgage loans - performing</t>
  </si>
  <si>
    <t>Other debt instruments - non-listed</t>
  </si>
  <si>
    <t>Other debt instruments - listed</t>
  </si>
  <si>
    <t>Preferred shares - non-listed</t>
  </si>
  <si>
    <t>Preferred shares - listed</t>
  </si>
  <si>
    <t>Equity securities - non-listed</t>
  </si>
  <si>
    <t>Equity securities - listed</t>
  </si>
  <si>
    <t>Real estate / Investment Property</t>
  </si>
  <si>
    <t>Corporate bonds - non-listed</t>
  </si>
  <si>
    <t>Corporate bonds - listed</t>
  </si>
  <si>
    <t>Government corporation/agency bonds (not guaranteed)</t>
  </si>
  <si>
    <t>Government and government guaranteed securities</t>
  </si>
  <si>
    <t>Treasury notes/bonds</t>
  </si>
  <si>
    <t>Treasury bills</t>
  </si>
  <si>
    <t>Bank certificates of deposit</t>
  </si>
  <si>
    <t>Cash, bank balances and bank deposits</t>
  </si>
  <si>
    <t>Required Capital (A*B)</t>
  </si>
  <si>
    <t xml:space="preserve">Factor </t>
  </si>
  <si>
    <t>Amount</t>
  </si>
  <si>
    <t>C</t>
  </si>
  <si>
    <t>B</t>
  </si>
  <si>
    <t>A</t>
  </si>
  <si>
    <t>Note: Insurance receivables that are included in insurance contract liabilities should be included in the asset default risk charge calculation</t>
  </si>
  <si>
    <t>Form: Asset Default Risk Charge</t>
  </si>
  <si>
    <t>Insert rows for additional assets and liabilities, as required.</t>
  </si>
  <si>
    <t>Total Off Balance Sheet Risk Charge (Sum of Rows 1 &amp; 2)</t>
  </si>
  <si>
    <t>Total Off Balance Sheet Asset</t>
  </si>
  <si>
    <t>Liability 4</t>
  </si>
  <si>
    <t>Liability 3</t>
  </si>
  <si>
    <t>Liability 2</t>
  </si>
  <si>
    <t>Liability 1</t>
  </si>
  <si>
    <t>Off Balance Sheet Liability</t>
  </si>
  <si>
    <t>Asset 4</t>
  </si>
  <si>
    <t>Asset 3</t>
  </si>
  <si>
    <t>Asset 2</t>
  </si>
  <si>
    <t>Asset 1</t>
  </si>
  <si>
    <t>Off Balance Sheet Asset</t>
  </si>
  <si>
    <t>Required Capital (C*D)</t>
  </si>
  <si>
    <t>Net Assets A-B</t>
  </si>
  <si>
    <t>Adjustment for Collateral / Guarantee</t>
  </si>
  <si>
    <t>E</t>
  </si>
  <si>
    <t>D</t>
  </si>
  <si>
    <t>Form: Off Balance Sheet Risk Charge</t>
  </si>
  <si>
    <t>Insert rows for additional currencies, as required.</t>
  </si>
  <si>
    <t>Total Foreign Exchange Risk Charge (Row 1 + Row 2 - Row 3)</t>
  </si>
  <si>
    <t>Mismatch provision in policy liabilities</t>
  </si>
  <si>
    <t>Deduct</t>
  </si>
  <si>
    <t>Total rated BBB- and below</t>
  </si>
  <si>
    <t>Currency 2</t>
  </si>
  <si>
    <t>Currency 1</t>
  </si>
  <si>
    <r>
      <t>Countries rated BBB</t>
    </r>
    <r>
      <rPr>
        <b/>
        <vertAlign val="superscript"/>
        <sz val="11"/>
        <color theme="1"/>
        <rFont val="Arial"/>
        <family val="2"/>
      </rPr>
      <t>-</t>
    </r>
    <r>
      <rPr>
        <b/>
        <sz val="11"/>
        <color theme="1"/>
        <rFont val="Arial"/>
        <family val="2"/>
      </rPr>
      <t xml:space="preserve"> and below</t>
    </r>
  </si>
  <si>
    <t>Total rated BBB and above</t>
  </si>
  <si>
    <t>Countries rated BBB and above</t>
  </si>
  <si>
    <t>$'000</t>
  </si>
  <si>
    <t>Required Capital (D*E)</t>
  </si>
  <si>
    <t>Factor</t>
  </si>
  <si>
    <t>Net Open Position in BAH$ (A-B)*C (absolute value)</t>
  </si>
  <si>
    <t>Exchange Rate used for conversion to Bahamas dollars</t>
  </si>
  <si>
    <t>Liabilities denominated in Currency</t>
  </si>
  <si>
    <t>Assets backing liabilities denominated in Currency</t>
  </si>
  <si>
    <t>Currency</t>
  </si>
  <si>
    <t>F</t>
  </si>
  <si>
    <t>Form: Foreign Currency Mismatch Risk Charge</t>
  </si>
  <si>
    <t>Total Asset Liability Risk Charge (MIN of Row 4 &amp; Row 4 - Row 7)</t>
  </si>
  <si>
    <t>Absolute Change in Assets (Row 6 - Row 5)</t>
  </si>
  <si>
    <t>Assets after 1% shift in yield curve</t>
  </si>
  <si>
    <t>10% of Absolute Change in Net Policy Liabilities (10% of Row 3)</t>
  </si>
  <si>
    <t>Absolute Change in Net Policy Liabilities (Row 2 - Row 1)</t>
  </si>
  <si>
    <t>Net Policy Liabilities after 1% change in valuation interest rate</t>
  </si>
  <si>
    <t>Net Policy Liabilities</t>
  </si>
  <si>
    <t>Form: Asset Liability Mismatch Risk Charge</t>
  </si>
  <si>
    <t>Total Mortality Risk Charge (Sum of Rows 1 to 15)</t>
  </si>
  <si>
    <t>Over 5 years guaranteed term remaining</t>
  </si>
  <si>
    <t>1-5 years guaranteed term remaining</t>
  </si>
  <si>
    <t>Less than 1 year guaranteed term remaining</t>
  </si>
  <si>
    <t xml:space="preserve">Net amount at risk </t>
  </si>
  <si>
    <t xml:space="preserve">All other policies </t>
  </si>
  <si>
    <t xml:space="preserve">Total policy liabilities </t>
  </si>
  <si>
    <t xml:space="preserve">All annuities involving life contingencies </t>
  </si>
  <si>
    <t>Over 5 years guaranteed term remaining)</t>
  </si>
  <si>
    <t xml:space="preserve">Individual and Group Life </t>
  </si>
  <si>
    <t xml:space="preserve">Participating, Adjustable Life &amp; Universal Life </t>
  </si>
  <si>
    <t xml:space="preserve">Accidental Death and Dismemberment: </t>
  </si>
  <si>
    <t xml:space="preserve">Where this is not the case, use the factors for “All other policies” </t>
  </si>
  <si>
    <t xml:space="preserve">Participating Adjustable Life &amp; Universal Life, where mortality costs are reasonably flexible. </t>
  </si>
  <si>
    <t xml:space="preserve">Group Life </t>
  </si>
  <si>
    <t xml:space="preserve">Individual Life </t>
  </si>
  <si>
    <t>Exposure</t>
  </si>
  <si>
    <t>Term</t>
  </si>
  <si>
    <t xml:space="preserve">Measure of exposure </t>
  </si>
  <si>
    <t xml:space="preserve">Type of policy </t>
  </si>
  <si>
    <t>Form: Mortality Risk Charge</t>
  </si>
  <si>
    <t>Total Morbidity Risk Charge (Sum of Rows 3, 6, 9 &amp; 12)</t>
  </si>
  <si>
    <t>Total Continuing Claims Risk (Sum of Rows 10 &amp; 11)</t>
  </si>
  <si>
    <t>IBNR Reserve</t>
  </si>
  <si>
    <t>Disabled Life Net Policy Liabilities</t>
  </si>
  <si>
    <t>Reported and open claim reserves related to claims incurred</t>
  </si>
  <si>
    <t>Continuing Claims Risk</t>
  </si>
  <si>
    <t>Total Health Insurance (Sum of Rows 7 &amp; 8)</t>
  </si>
  <si>
    <t>Group</t>
  </si>
  <si>
    <t xml:space="preserve">Individual </t>
  </si>
  <si>
    <t>Health Insurance</t>
  </si>
  <si>
    <t>Total Disability Income/PA (Sum of Rows 3 &amp; 4)</t>
  </si>
  <si>
    <t>Disability Income/Personal Accident Insurance</t>
  </si>
  <si>
    <t>Total Waivers (Sum of Rows 1 &amp; 2)</t>
  </si>
  <si>
    <t>Death/Disability Waiver Riders</t>
  </si>
  <si>
    <t>Annual net earned premium</t>
  </si>
  <si>
    <t>New Claims Risk</t>
  </si>
  <si>
    <t>Form: Morbidity Risk Charge</t>
  </si>
  <si>
    <t>Total Capital Required for Lapse Risk (Sum of Rows 1 to 3)</t>
  </si>
  <si>
    <t>+/- 15%</t>
  </si>
  <si>
    <t>Other (Please specify)</t>
  </si>
  <si>
    <t>+/- 7.5%</t>
  </si>
  <si>
    <t>Individual Life Adjustable Premium</t>
  </si>
  <si>
    <t>Individual Life PAR</t>
  </si>
  <si>
    <t>Capital Required
(B-A)</t>
  </si>
  <si>
    <t>Total Net Policy Liabilities (change lapse assumption)</t>
  </si>
  <si>
    <t>Total Net Policy Liabilities (valuation assumptions)</t>
  </si>
  <si>
    <t>Lapse assumption change</t>
  </si>
  <si>
    <t>Line of Business</t>
  </si>
  <si>
    <t>Form: Lapse Risk Charge</t>
  </si>
  <si>
    <t>No factor should be applied where the contract offers renewal only at the rate for new business or for which 
no renewal option is offered.</t>
  </si>
  <si>
    <t>5 H</t>
  </si>
  <si>
    <t>Ref to Guide:</t>
  </si>
  <si>
    <t>Total Interest Margin Risk Charge (Sum of Rows 1 to 3)</t>
  </si>
  <si>
    <t xml:space="preserve">Adjustable premiums/adjustable interest credits, Universal life where the crediting rates are reasonably flexible, Other types of GIC policies. </t>
  </si>
  <si>
    <t xml:space="preserve">Guaranteed Investment Contract (GIC) type deferred annuities that are renewable at new business rates; policies with no repricing risk; net policy liabilities that are not discounted for interest </t>
  </si>
  <si>
    <t>Capital Required   (B*C)</t>
  </si>
  <si>
    <t>Risk Exposure</t>
  </si>
  <si>
    <t>Type of Business</t>
  </si>
  <si>
    <t>Form: Interest Margin Risk Charge</t>
  </si>
  <si>
    <t>Explain the difference above, if any, here:</t>
  </si>
  <si>
    <t>Difference</t>
  </si>
  <si>
    <t>Total assets from financial statements</t>
  </si>
  <si>
    <t>Total</t>
  </si>
  <si>
    <t>Insurance receivables included in the IFRS 17 insurance contract liability</t>
  </si>
  <si>
    <t>Assets excluded from available capital – Branches</t>
  </si>
  <si>
    <t xml:space="preserve">             Other (specify)</t>
  </si>
  <si>
    <t xml:space="preserve">             Investment in financial subsidiaries</t>
  </si>
  <si>
    <t xml:space="preserve">             Pension plan assets</t>
  </si>
  <si>
    <t xml:space="preserve">             Back to back placements</t>
  </si>
  <si>
    <t xml:space="preserve">             Goodwill and other intangible assets</t>
  </si>
  <si>
    <t>Assets excluded from available capital - Domestic Company</t>
  </si>
  <si>
    <t>Assets Included in calculation of required capital</t>
  </si>
  <si>
    <t>Reconciliation of Assets included in Asset Default Risk Charge with Balance Sheet</t>
  </si>
  <si>
    <t>Add additional columns to the table above as needed</t>
  </si>
  <si>
    <t>* Items are net of reinsurance</t>
  </si>
  <si>
    <t>Aggregate Cash Surrender Value Deficiencies</t>
  </si>
  <si>
    <t>*</t>
  </si>
  <si>
    <t>Net Best Estimate Negative Reserves</t>
  </si>
  <si>
    <t>Contractual Service Margin</t>
  </si>
  <si>
    <t>Premium Allocation Approach</t>
  </si>
  <si>
    <t>Best Estimate Actuarial Liabilities</t>
  </si>
  <si>
    <t>Variable Fee Approach</t>
  </si>
  <si>
    <t>Portfolio Name</t>
  </si>
  <si>
    <t>General Measurement Model</t>
  </si>
  <si>
    <t>Valuation Approach</t>
  </si>
  <si>
    <t>Portfolio 10</t>
  </si>
  <si>
    <t>Portfolio 9</t>
  </si>
  <si>
    <t>Portfolio 8</t>
  </si>
  <si>
    <t>Portfolio 7</t>
  </si>
  <si>
    <t>Portfolio 6</t>
  </si>
  <si>
    <t>Portfolio 5</t>
  </si>
  <si>
    <t>Portfolio 4</t>
  </si>
  <si>
    <t>Portfolio 3</t>
  </si>
  <si>
    <t>Portfolio 2</t>
  </si>
  <si>
    <t>Portfolio 1</t>
  </si>
  <si>
    <t>All Figures (B$'000)</t>
  </si>
  <si>
    <t>Portfolio Details</t>
  </si>
  <si>
    <t>Form: Disclosure Items</t>
  </si>
  <si>
    <t>FOR THE QUARTER ENDED:</t>
  </si>
  <si>
    <t>Entity Name:</t>
  </si>
  <si>
    <t>Entity Type (Domestic / Branch):</t>
  </si>
  <si>
    <r>
      <t xml:space="preserve">CAPITAL REQUIREMENT - </t>
    </r>
    <r>
      <rPr>
        <b/>
        <sz val="12"/>
        <color rgb="FFC00000"/>
        <rFont val="Arial"/>
        <family val="2"/>
      </rPr>
      <t>Long-term Insurance</t>
    </r>
  </si>
  <si>
    <t>Insurer Name</t>
  </si>
  <si>
    <t>Insurer Type</t>
  </si>
  <si>
    <t>Reconciliation of Insurance Contract Liabilities and Reinsurance Contract Held Assets</t>
  </si>
  <si>
    <t>The insurer is required to report business separately by currency but converted to Bahamian $.</t>
  </si>
  <si>
    <t>Bahamian $ Business</t>
  </si>
  <si>
    <t>US $ Business</t>
  </si>
  <si>
    <t>Other currency business</t>
  </si>
  <si>
    <t>Gross</t>
  </si>
  <si>
    <t>Ceded</t>
  </si>
  <si>
    <t xml:space="preserve">Insurance contract liabilities under IFRS4 </t>
  </si>
  <si>
    <t>Changes due to future cash flows (break down optional)</t>
  </si>
  <si>
    <t xml:space="preserve">    - Reclassification of contracts based on scope of IFRS 17 Standards</t>
  </si>
  <si>
    <t xml:space="preserve">    - Consideration of contract boundary</t>
  </si>
  <si>
    <t xml:space="preserve">    - Change to directly attributable expenses</t>
  </si>
  <si>
    <t xml:space="preserve">    - Other (please provide comments)</t>
  </si>
  <si>
    <t>Changes due to moving from PfADs to Risk Adjustment</t>
  </si>
  <si>
    <t xml:space="preserve">    - Removal of economic PfADs</t>
  </si>
  <si>
    <t xml:space="preserve">    - Impact of (any) non-economic PfAD vs Risk Adjustment</t>
  </si>
  <si>
    <t>Changes due to moving to IFRS 17 discount rates</t>
  </si>
  <si>
    <t xml:space="preserve">    - Impact of discount rates on future cash flows</t>
  </si>
  <si>
    <t xml:space="preserve">    - Impact of discount rates on Risk Adjustment (if applicable)</t>
  </si>
  <si>
    <t>Changes due to CSM</t>
  </si>
  <si>
    <t xml:space="preserve">    - Guarantees</t>
  </si>
  <si>
    <t>Total Changes</t>
  </si>
  <si>
    <t>Insurance contract liabilities under IFRS17</t>
  </si>
  <si>
    <t xml:space="preserve">Total Gross Insurance Contract Liabilities under IFRS 17 </t>
  </si>
  <si>
    <t xml:space="preserve">Total Reinsurance Contract Held Assets under IFRS 17 </t>
  </si>
  <si>
    <t>Total Net Insurance contract Liabilities under IFRS 17</t>
  </si>
  <si>
    <t>CONSOLIDATED STATEMENT OF FINANCIAL POSITION</t>
  </si>
  <si>
    <t>IFRS17 Basis</t>
  </si>
  <si>
    <t>Cash and cash equivalents</t>
  </si>
  <si>
    <t>Financial Investments</t>
  </si>
  <si>
    <t xml:space="preserve">    - Measured at fair value</t>
  </si>
  <si>
    <t xml:space="preserve">    - Measured at amortized cost</t>
  </si>
  <si>
    <t xml:space="preserve">    - Transferred under securities lending and repurchase agreements</t>
  </si>
  <si>
    <t>Receivables</t>
  </si>
  <si>
    <t>Current tax assets</t>
  </si>
  <si>
    <t>Insurance contract assets</t>
  </si>
  <si>
    <t>Reinsurance contract assets</t>
  </si>
  <si>
    <t>Investment property</t>
  </si>
  <si>
    <t>Equity accounted investees</t>
  </si>
  <si>
    <t>Property &amp; Equipment</t>
  </si>
  <si>
    <t xml:space="preserve">    - Owner-occupied property at fair value</t>
  </si>
  <si>
    <t xml:space="preserve">    - Leased property and equipment</t>
  </si>
  <si>
    <t xml:space="preserve">    - Other</t>
  </si>
  <si>
    <t>Intangible assets and goodwill</t>
  </si>
  <si>
    <t>Deferred tax assets</t>
  </si>
  <si>
    <t>Total Assets</t>
  </si>
  <si>
    <t>Liabilities</t>
  </si>
  <si>
    <t>Payables</t>
  </si>
  <si>
    <t>Derivative liabilities</t>
  </si>
  <si>
    <t>Current tax liabilities</t>
  </si>
  <si>
    <t>Investment contract liabilities</t>
  </si>
  <si>
    <t>Third party interests in consolidated funds</t>
  </si>
  <si>
    <t>Insurance contract liabilities</t>
  </si>
  <si>
    <t>Reinsurance contract liabilities</t>
  </si>
  <si>
    <t>Loans and borrowings</t>
  </si>
  <si>
    <t>Lease liabilities</t>
  </si>
  <si>
    <t>Provisions</t>
  </si>
  <si>
    <t>Deferred tax liabilities</t>
  </si>
  <si>
    <t>Other liabilities</t>
  </si>
  <si>
    <t>Total Liabilities</t>
  </si>
  <si>
    <t>Equity</t>
  </si>
  <si>
    <t>Share capital and share premium</t>
  </si>
  <si>
    <t>Other reserves</t>
  </si>
  <si>
    <t>Equity attributable to owners of the Company</t>
  </si>
  <si>
    <t>Non-controlling interests</t>
  </si>
  <si>
    <t>Total Equity</t>
  </si>
  <si>
    <t>Total Liabilities and Equity</t>
  </si>
  <si>
    <t>Company's own IFRS 17 Discount rates used in the QIS 2</t>
  </si>
  <si>
    <t>Companies are asked to define the liquidity buckets and add additional columns as needed</t>
  </si>
  <si>
    <t>Maturity (years)</t>
  </si>
  <si>
    <t>Spot yield curve before sovereign risk adjustment</t>
  </si>
  <si>
    <t>Spot yield curve after sovereign risk adjustment</t>
  </si>
  <si>
    <t>Spot yields for Liquidity Bucket 1</t>
  </si>
  <si>
    <t>Spot yields for Liquidity Bucket 2</t>
  </si>
  <si>
    <t>Spot yields for Liquidity Bucket 3</t>
  </si>
  <si>
    <t>Spot yields for Liquidity Bucket 4</t>
  </si>
  <si>
    <t>Net Tier 1 must be greater than 3,000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</si>
</sst>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* #,##0_);_(* \(#,##0\);_(* &quot;-&quot;??_);_(@_)"/>
    <numFmt numFmtId="165" formatCode="General_)"/>
    <numFmt numFmtId="166" formatCode="_-* #,##0.00_-;\-* #,##0.00_-;_-* &quot;-&quot;??_-;_-@_-"/>
    <numFmt numFmtId="167" formatCode="_-* #,##0_-;\-* #,##0_-;_-* &quot;-&quot;??_-;_-@_-"/>
    <numFmt numFmtId="168" formatCode="0.000"/>
    <numFmt numFmtId="169" formatCode="0.0"/>
  </numFmts>
  <fonts count="49"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2"/>
      <color theme="1"/>
      <name val="Arial"/>
      <family val="2"/>
    </font>
    <font>
      <sz val="26"/>
      <color theme="1"/>
      <name val="Arial"/>
      <family val="2"/>
    </font>
    <font>
      <b/>
      <sz val="26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i/>
      <sz val="10"/>
      <color rgb="FFFF0000"/>
      <name val="Arial"/>
      <family val="2"/>
    </font>
    <font>
      <b/>
      <i/>
      <sz val="10"/>
      <color theme="3" tint="-0.499984740745262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11"/>
      <color rgb="FFFF0000"/>
      <name val="Arial"/>
      <family val="2"/>
    </font>
    <font>
      <sz val="10"/>
      <color theme="1"/>
      <name val="Calibri"/>
      <family val="2"/>
      <scheme val="minor"/>
    </font>
    <font>
      <b/>
      <vertAlign val="superscript"/>
      <sz val="11"/>
      <color theme="1"/>
      <name val="Arial"/>
      <family val="2"/>
    </font>
    <font>
      <b/>
      <u/>
      <sz val="11"/>
      <name val="Arial"/>
      <family val="2"/>
    </font>
    <font>
      <b/>
      <u/>
      <sz val="10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0"/>
      <color rgb="FF000000"/>
      <name val="Cambria"/>
      <family val="1"/>
    </font>
    <font>
      <b/>
      <sz val="10"/>
      <color rgb="FFFF0000"/>
      <name val="Arial"/>
      <family val="2"/>
    </font>
    <font>
      <b/>
      <sz val="10"/>
      <color rgb="FF000000"/>
      <name val="Cambria"/>
      <family val="1"/>
    </font>
    <font>
      <sz val="8"/>
      <name val="Arial"/>
      <family val="2"/>
    </font>
    <font>
      <sz val="12"/>
      <name val="CG Times (WN)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rgb="FFC00000"/>
      <name val="Arial"/>
      <family val="2"/>
    </font>
    <font>
      <sz val="12"/>
      <name val="Arial"/>
      <family val="2"/>
    </font>
    <font>
      <b/>
      <sz val="11"/>
      <name val="Calibri"/>
      <family val="2"/>
    </font>
    <font>
      <i/>
      <sz val="11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4B4B4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165" fontId="0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7" fillId="0" borderId="0"/>
    <xf numFmtId="0" fontId="39" fillId="0" borderId="0"/>
    <xf numFmtId="43" fontId="17" fillId="0" borderId="0" applyFont="0" applyFill="0" applyBorder="0" applyAlignment="0" applyProtection="0"/>
    <xf numFmtId="0" fontId="40" fillId="0" borderId="0"/>
    <xf numFmtId="0" fontId="17" fillId="0" borderId="0"/>
    <xf numFmtId="9" fontId="1" fillId="0" borderId="0" applyFont="0" applyFill="0" applyBorder="0" applyAlignment="0" applyProtection="0"/>
  </cellStyleXfs>
  <cellXfs count="415">
    <xf numFmtId="165" fontId="0" fillId="0" borderId="0" xfId="0"/>
    <xf numFmtId="0" fontId="4" fillId="0" borderId="0" xfId="1" applyFont="1"/>
    <xf numFmtId="0" fontId="4" fillId="0" borderId="0" xfId="2" applyFont="1"/>
    <xf numFmtId="0" fontId="5" fillId="0" borderId="2" xfId="3" applyFont="1" applyBorder="1" applyAlignment="1">
      <alignment vertical="top"/>
    </xf>
    <xf numFmtId="164" fontId="5" fillId="3" borderId="3" xfId="4" applyNumberFormat="1" applyFont="1" applyFill="1" applyBorder="1" applyAlignment="1" applyProtection="1">
      <alignment horizontal="right" vertical="top"/>
    </xf>
    <xf numFmtId="0" fontId="5" fillId="0" borderId="4" xfId="3" applyFont="1" applyBorder="1" applyAlignment="1">
      <alignment vertical="top"/>
    </xf>
    <xf numFmtId="164" fontId="6" fillId="3" borderId="3" xfId="4" applyNumberFormat="1" applyFont="1" applyFill="1" applyBorder="1" applyAlignment="1" applyProtection="1">
      <alignment horizontal="right" vertical="top"/>
    </xf>
    <xf numFmtId="0" fontId="6" fillId="0" borderId="4" xfId="3" applyFont="1" applyBorder="1" applyAlignment="1">
      <alignment vertical="top"/>
    </xf>
    <xf numFmtId="165" fontId="7" fillId="0" borderId="0" xfId="0" applyFont="1"/>
    <xf numFmtId="164" fontId="6" fillId="3" borderId="3" xfId="4" applyNumberFormat="1" applyFont="1" applyFill="1" applyBorder="1" applyAlignment="1" applyProtection="1">
      <alignment horizontal="right" vertical="top"/>
      <protection locked="0"/>
    </xf>
    <xf numFmtId="0" fontId="6" fillId="0" borderId="4" xfId="3" applyFont="1" applyBorder="1" applyAlignment="1" applyProtection="1">
      <alignment vertical="top"/>
      <protection locked="0"/>
    </xf>
    <xf numFmtId="0" fontId="8" fillId="0" borderId="0" xfId="3" applyFont="1" applyAlignment="1">
      <alignment vertical="top"/>
    </xf>
    <xf numFmtId="0" fontId="8" fillId="0" borderId="8" xfId="3" applyFont="1" applyBorder="1" applyAlignment="1">
      <alignment vertical="top"/>
    </xf>
    <xf numFmtId="0" fontId="8" fillId="0" borderId="9" xfId="3" applyFont="1" applyBorder="1" applyAlignment="1">
      <alignment vertical="top"/>
    </xf>
    <xf numFmtId="0" fontId="10" fillId="0" borderId="0" xfId="3" applyFont="1"/>
    <xf numFmtId="0" fontId="11" fillId="0" borderId="0" xfId="3" applyFont="1"/>
    <xf numFmtId="165" fontId="12" fillId="0" borderId="0" xfId="0" applyFont="1"/>
    <xf numFmtId="165" fontId="7" fillId="0" borderId="0" xfId="0" applyFont="1" applyAlignment="1">
      <alignment horizontal="left"/>
    </xf>
    <xf numFmtId="165" fontId="7" fillId="0" borderId="0" xfId="0" applyFont="1" applyAlignment="1">
      <alignment horizontal="right"/>
    </xf>
    <xf numFmtId="0" fontId="2" fillId="0" borderId="0" xfId="2" applyProtection="1">
      <protection locked="0"/>
    </xf>
    <xf numFmtId="0" fontId="2" fillId="0" borderId="0" xfId="2"/>
    <xf numFmtId="0" fontId="15" fillId="0" borderId="0" xfId="2" applyFont="1" applyProtection="1">
      <protection locked="0"/>
    </xf>
    <xf numFmtId="0" fontId="15" fillId="0" borderId="0" xfId="2" applyFont="1"/>
    <xf numFmtId="164" fontId="5" fillId="4" borderId="1" xfId="4" applyNumberFormat="1" applyFont="1" applyFill="1" applyBorder="1" applyAlignment="1" applyProtection="1">
      <alignment horizontal="right" vertical="top"/>
    </xf>
    <xf numFmtId="0" fontId="5" fillId="0" borderId="10" xfId="3" applyFont="1" applyBorder="1" applyAlignment="1">
      <alignment vertical="top"/>
    </xf>
    <xf numFmtId="0" fontId="16" fillId="0" borderId="0" xfId="2" applyFont="1" applyProtection="1">
      <protection locked="0"/>
    </xf>
    <xf numFmtId="0" fontId="16" fillId="0" borderId="0" xfId="2" applyFont="1"/>
    <xf numFmtId="0" fontId="5" fillId="0" borderId="0" xfId="3" applyFont="1" applyAlignment="1">
      <alignment vertical="top"/>
    </xf>
    <xf numFmtId="0" fontId="5" fillId="0" borderId="11" xfId="3" applyFont="1" applyBorder="1" applyAlignment="1">
      <alignment vertical="top"/>
    </xf>
    <xf numFmtId="164" fontId="6" fillId="0" borderId="3" xfId="4" applyNumberFormat="1" applyFont="1" applyFill="1" applyBorder="1" applyAlignment="1" applyProtection="1">
      <alignment horizontal="right" vertical="top"/>
      <protection locked="0"/>
    </xf>
    <xf numFmtId="165" fontId="15" fillId="0" borderId="12" xfId="0" applyFont="1" applyBorder="1"/>
    <xf numFmtId="0" fontId="17" fillId="0" borderId="0" xfId="2" applyFont="1" applyProtection="1">
      <protection locked="0"/>
    </xf>
    <xf numFmtId="0" fontId="17" fillId="0" borderId="0" xfId="2" applyFont="1"/>
    <xf numFmtId="165" fontId="15" fillId="0" borderId="0" xfId="0" applyFont="1"/>
    <xf numFmtId="0" fontId="17" fillId="0" borderId="13" xfId="2" applyFont="1" applyBorder="1" applyAlignment="1">
      <alignment horizontal="right"/>
    </xf>
    <xf numFmtId="0" fontId="7" fillId="0" borderId="8" xfId="2" applyFont="1" applyBorder="1" applyAlignment="1">
      <alignment horizontal="right"/>
    </xf>
    <xf numFmtId="0" fontId="18" fillId="0" borderId="0" xfId="2" applyFont="1"/>
    <xf numFmtId="0" fontId="19" fillId="0" borderId="0" xfId="2" applyFont="1"/>
    <xf numFmtId="0" fontId="19" fillId="0" borderId="0" xfId="2" applyFont="1" applyAlignment="1">
      <alignment horizontal="center"/>
    </xf>
    <xf numFmtId="164" fontId="5" fillId="4" borderId="14" xfId="4" applyNumberFormat="1" applyFont="1" applyFill="1" applyBorder="1" applyAlignment="1" applyProtection="1">
      <alignment horizontal="right" vertical="top"/>
    </xf>
    <xf numFmtId="0" fontId="17" fillId="0" borderId="14" xfId="2" applyFont="1" applyBorder="1" applyAlignment="1">
      <alignment horizontal="center"/>
    </xf>
    <xf numFmtId="0" fontId="15" fillId="0" borderId="14" xfId="2" quotePrefix="1" applyFont="1" applyBorder="1"/>
    <xf numFmtId="0" fontId="15" fillId="0" borderId="15" xfId="2" applyFont="1" applyBorder="1"/>
    <xf numFmtId="164" fontId="5" fillId="4" borderId="16" xfId="4" applyNumberFormat="1" applyFont="1" applyFill="1" applyBorder="1" applyAlignment="1" applyProtection="1">
      <alignment horizontal="right" vertical="top"/>
    </xf>
    <xf numFmtId="0" fontId="17" fillId="0" borderId="7" xfId="2" applyFont="1" applyBorder="1" applyAlignment="1">
      <alignment horizontal="center"/>
    </xf>
    <xf numFmtId="0" fontId="16" fillId="0" borderId="17" xfId="2" applyFont="1" applyBorder="1"/>
    <xf numFmtId="0" fontId="15" fillId="0" borderId="18" xfId="2" applyFont="1" applyBorder="1"/>
    <xf numFmtId="0" fontId="17" fillId="0" borderId="17" xfId="2" applyFont="1" applyBorder="1" applyAlignment="1">
      <alignment horizontal="left" indent="3"/>
    </xf>
    <xf numFmtId="0" fontId="17" fillId="0" borderId="18" xfId="2" applyFont="1" applyBorder="1" applyAlignment="1">
      <alignment vertical="top"/>
    </xf>
    <xf numFmtId="38" fontId="17" fillId="0" borderId="13" xfId="2" applyNumberFormat="1" applyFont="1" applyBorder="1" applyAlignment="1">
      <alignment horizontal="right"/>
    </xf>
    <xf numFmtId="0" fontId="18" fillId="0" borderId="17" xfId="2" applyFont="1" applyBorder="1"/>
    <xf numFmtId="0" fontId="15" fillId="0" borderId="0" xfId="2" applyFont="1" applyAlignment="1">
      <alignment vertical="top"/>
    </xf>
    <xf numFmtId="0" fontId="8" fillId="0" borderId="11" xfId="3" applyFont="1" applyBorder="1" applyAlignment="1">
      <alignment vertical="top"/>
    </xf>
    <xf numFmtId="0" fontId="15" fillId="0" borderId="17" xfId="2" applyFont="1" applyBorder="1"/>
    <xf numFmtId="164" fontId="5" fillId="4" borderId="3" xfId="4" applyNumberFormat="1" applyFont="1" applyFill="1" applyBorder="1" applyAlignment="1" applyProtection="1">
      <alignment horizontal="right" vertical="top"/>
    </xf>
    <xf numFmtId="0" fontId="16" fillId="0" borderId="0" xfId="2" applyFont="1" applyAlignment="1">
      <alignment vertical="top"/>
    </xf>
    <xf numFmtId="0" fontId="5" fillId="0" borderId="12" xfId="3" applyFont="1" applyBorder="1" applyAlignment="1">
      <alignment vertical="top"/>
    </xf>
    <xf numFmtId="0" fontId="15" fillId="0" borderId="18" xfId="2" applyFont="1" applyBorder="1" applyAlignment="1">
      <alignment vertical="top"/>
    </xf>
    <xf numFmtId="164" fontId="6" fillId="4" borderId="3" xfId="4" applyNumberFormat="1" applyFont="1" applyFill="1" applyBorder="1" applyAlignment="1" applyProtection="1">
      <alignment horizontal="right" vertical="top"/>
    </xf>
    <xf numFmtId="0" fontId="21" fillId="0" borderId="17" xfId="2" applyFont="1" applyBorder="1" applyAlignment="1">
      <alignment horizontal="left" indent="3"/>
    </xf>
    <xf numFmtId="0" fontId="21" fillId="0" borderId="18" xfId="2" applyFont="1" applyBorder="1" applyAlignment="1">
      <alignment vertical="top"/>
    </xf>
    <xf numFmtId="0" fontId="17" fillId="0" borderId="17" xfId="2" applyFont="1" applyBorder="1"/>
    <xf numFmtId="0" fontId="17" fillId="0" borderId="0" xfId="2" applyFont="1" applyAlignment="1">
      <alignment vertical="top"/>
    </xf>
    <xf numFmtId="38" fontId="4" fillId="5" borderId="7" xfId="2" applyNumberFormat="1" applyFont="1" applyFill="1" applyBorder="1" applyProtection="1">
      <protection locked="0"/>
    </xf>
    <xf numFmtId="9" fontId="17" fillId="5" borderId="17" xfId="2" applyNumberFormat="1" applyFont="1" applyFill="1" applyBorder="1" applyAlignment="1" applyProtection="1">
      <alignment horizontal="left" indent="3"/>
      <protection locked="0"/>
    </xf>
    <xf numFmtId="38" fontId="22" fillId="0" borderId="0" xfId="2" applyNumberFormat="1" applyFont="1" applyAlignment="1">
      <alignment horizontal="center"/>
    </xf>
    <xf numFmtId="0" fontId="7" fillId="0" borderId="0" xfId="2" applyFont="1"/>
    <xf numFmtId="38" fontId="23" fillId="0" borderId="0" xfId="2" applyNumberFormat="1" applyFont="1" applyAlignment="1">
      <alignment horizontal="left"/>
    </xf>
    <xf numFmtId="0" fontId="8" fillId="0" borderId="4" xfId="3" applyFont="1" applyBorder="1" applyAlignment="1">
      <alignment vertical="top"/>
    </xf>
    <xf numFmtId="0" fontId="7" fillId="0" borderId="17" xfId="2" applyFont="1" applyBorder="1"/>
    <xf numFmtId="0" fontId="17" fillId="0" borderId="5" xfId="2" applyFont="1" applyBorder="1" applyAlignment="1">
      <alignment horizontal="center"/>
    </xf>
    <xf numFmtId="0" fontId="18" fillId="0" borderId="6" xfId="2" applyFont="1" applyBorder="1"/>
    <xf numFmtId="0" fontId="7" fillId="0" borderId="19" xfId="2" applyFont="1" applyBorder="1"/>
    <xf numFmtId="0" fontId="2" fillId="0" borderId="0" xfId="2" applyAlignment="1">
      <alignment vertical="top"/>
    </xf>
    <xf numFmtId="3" fontId="24" fillId="4" borderId="15" xfId="2" applyNumberFormat="1" applyFont="1" applyFill="1" applyBorder="1" applyAlignment="1">
      <alignment horizontal="right"/>
    </xf>
    <xf numFmtId="3" fontId="4" fillId="0" borderId="14" xfId="2" applyNumberFormat="1" applyFont="1" applyBorder="1" applyAlignment="1">
      <alignment horizontal="right"/>
    </xf>
    <xf numFmtId="0" fontId="24" fillId="0" borderId="20" xfId="2" applyFont="1" applyBorder="1" applyAlignment="1">
      <alignment vertical="top"/>
    </xf>
    <xf numFmtId="3" fontId="4" fillId="0" borderId="16" xfId="2" applyNumberFormat="1" applyFont="1" applyBorder="1" applyAlignment="1">
      <alignment horizontal="right"/>
    </xf>
    <xf numFmtId="0" fontId="4" fillId="0" borderId="21" xfId="2" applyFont="1" applyBorder="1" applyAlignment="1">
      <alignment vertical="top"/>
    </xf>
    <xf numFmtId="3" fontId="4" fillId="0" borderId="18" xfId="2" applyNumberFormat="1" applyFont="1" applyBorder="1" applyAlignment="1">
      <alignment horizontal="right"/>
    </xf>
    <xf numFmtId="4" fontId="4" fillId="0" borderId="3" xfId="6" applyNumberFormat="1" applyFont="1" applyBorder="1" applyAlignment="1">
      <alignment horizontal="right"/>
    </xf>
    <xf numFmtId="3" fontId="24" fillId="4" borderId="3" xfId="6" applyNumberFormat="1" applyFont="1" applyFill="1" applyBorder="1" applyAlignment="1">
      <alignment horizontal="right"/>
    </xf>
    <xf numFmtId="0" fontId="24" fillId="0" borderId="18" xfId="2" applyFont="1" applyBorder="1" applyAlignment="1">
      <alignment vertical="top"/>
    </xf>
    <xf numFmtId="3" fontId="4" fillId="6" borderId="16" xfId="6" applyNumberFormat="1" applyFont="1" applyFill="1" applyBorder="1" applyAlignment="1" applyProtection="1">
      <alignment horizontal="right"/>
      <protection locked="0"/>
    </xf>
    <xf numFmtId="0" fontId="4" fillId="0" borderId="18" xfId="2" applyFont="1" applyBorder="1" applyAlignment="1">
      <alignment vertical="top"/>
    </xf>
    <xf numFmtId="3" fontId="4" fillId="6" borderId="22" xfId="6" applyNumberFormat="1" applyFont="1" applyFill="1" applyBorder="1" applyAlignment="1" applyProtection="1">
      <alignment horizontal="right"/>
      <protection locked="0"/>
    </xf>
    <xf numFmtId="0" fontId="25" fillId="0" borderId="18" xfId="2" applyFont="1" applyBorder="1" applyAlignment="1">
      <alignment horizontal="right" vertical="top"/>
    </xf>
    <xf numFmtId="3" fontId="4" fillId="0" borderId="7" xfId="6" applyNumberFormat="1" applyFont="1" applyFill="1" applyBorder="1" applyAlignment="1">
      <alignment horizontal="right"/>
    </xf>
    <xf numFmtId="0" fontId="4" fillId="0" borderId="18" xfId="2" applyFont="1" applyBorder="1" applyAlignment="1">
      <alignment vertical="top" wrapText="1"/>
    </xf>
    <xf numFmtId="3" fontId="4" fillId="6" borderId="7" xfId="6" applyNumberFormat="1" applyFont="1" applyFill="1" applyBorder="1" applyAlignment="1" applyProtection="1">
      <alignment horizontal="right"/>
      <protection locked="0"/>
    </xf>
    <xf numFmtId="0" fontId="17" fillId="0" borderId="18" xfId="2" applyFont="1" applyBorder="1" applyAlignment="1">
      <alignment vertical="top" wrapText="1"/>
    </xf>
    <xf numFmtId="0" fontId="17" fillId="0" borderId="4" xfId="3" applyFont="1" applyBorder="1" applyAlignment="1">
      <alignment vertical="top"/>
    </xf>
    <xf numFmtId="4" fontId="17" fillId="0" borderId="3" xfId="6" applyNumberFormat="1" applyFont="1" applyBorder="1" applyAlignment="1">
      <alignment horizontal="right"/>
    </xf>
    <xf numFmtId="0" fontId="26" fillId="0" borderId="18" xfId="2" applyFont="1" applyBorder="1" applyAlignment="1">
      <alignment horizontal="right" vertical="top"/>
    </xf>
    <xf numFmtId="4" fontId="27" fillId="0" borderId="3" xfId="6" applyNumberFormat="1" applyFont="1" applyBorder="1" applyAlignment="1">
      <alignment horizontal="right"/>
    </xf>
    <xf numFmtId="0" fontId="7" fillId="0" borderId="13" xfId="2" applyFont="1" applyBorder="1" applyAlignment="1">
      <alignment horizontal="right" wrapText="1"/>
    </xf>
    <xf numFmtId="0" fontId="7" fillId="0" borderId="7" xfId="2" applyFont="1" applyBorder="1" applyAlignment="1">
      <alignment horizontal="right" wrapText="1"/>
    </xf>
    <xf numFmtId="0" fontId="7" fillId="0" borderId="13" xfId="2" applyFont="1" applyBorder="1" applyAlignment="1">
      <alignment horizontal="center" wrapText="1"/>
    </xf>
    <xf numFmtId="0" fontId="6" fillId="0" borderId="11" xfId="3" applyFont="1" applyBorder="1" applyAlignment="1">
      <alignment vertical="top"/>
    </xf>
    <xf numFmtId="0" fontId="7" fillId="0" borderId="8" xfId="2" applyFont="1" applyBorder="1" applyAlignment="1">
      <alignment horizontal="right" wrapText="1"/>
    </xf>
    <xf numFmtId="0" fontId="7" fillId="0" borderId="5" xfId="2" applyFont="1" applyBorder="1" applyAlignment="1">
      <alignment horizontal="right" wrapText="1"/>
    </xf>
    <xf numFmtId="0" fontId="7" fillId="0" borderId="8" xfId="2" applyFont="1" applyBorder="1" applyAlignment="1">
      <alignment horizontal="center" wrapText="1"/>
    </xf>
    <xf numFmtId="0" fontId="7" fillId="0" borderId="6" xfId="2" applyFont="1" applyBorder="1"/>
    <xf numFmtId="0" fontId="4" fillId="0" borderId="8" xfId="2" applyFont="1" applyBorder="1"/>
    <xf numFmtId="0" fontId="27" fillId="0" borderId="0" xfId="2" applyFont="1"/>
    <xf numFmtId="165" fontId="0" fillId="0" borderId="10" xfId="0" applyBorder="1"/>
    <xf numFmtId="165" fontId="29" fillId="0" borderId="0" xfId="0" applyFont="1"/>
    <xf numFmtId="3" fontId="4" fillId="0" borderId="1" xfId="2" applyNumberFormat="1" applyFont="1" applyBorder="1" applyAlignment="1">
      <alignment horizontal="right"/>
    </xf>
    <xf numFmtId="0" fontId="24" fillId="0" borderId="15" xfId="2" applyFont="1" applyBorder="1" applyAlignment="1">
      <alignment vertical="top"/>
    </xf>
    <xf numFmtId="3" fontId="24" fillId="4" borderId="23" xfId="6" applyNumberFormat="1" applyFont="1" applyFill="1" applyBorder="1" applyAlignment="1" applyProtection="1">
      <alignment horizontal="right"/>
    </xf>
    <xf numFmtId="3" fontId="24" fillId="0" borderId="3" xfId="6" applyNumberFormat="1" applyFont="1" applyFill="1" applyBorder="1" applyAlignment="1" applyProtection="1">
      <alignment horizontal="right"/>
    </xf>
    <xf numFmtId="3" fontId="24" fillId="4" borderId="3" xfId="6" applyNumberFormat="1" applyFont="1" applyFill="1" applyBorder="1" applyAlignment="1" applyProtection="1">
      <alignment horizontal="right"/>
    </xf>
    <xf numFmtId="0" fontId="24" fillId="0" borderId="13" xfId="2" applyFont="1" applyBorder="1" applyAlignment="1">
      <alignment vertical="top"/>
    </xf>
    <xf numFmtId="3" fontId="4" fillId="6" borderId="3" xfId="6" applyNumberFormat="1" applyFont="1" applyFill="1" applyBorder="1" applyAlignment="1" applyProtection="1">
      <alignment horizontal="right"/>
      <protection locked="0"/>
    </xf>
    <xf numFmtId="3" fontId="4" fillId="0" borderId="3" xfId="2" applyNumberFormat="1" applyFont="1" applyBorder="1" applyAlignment="1">
      <alignment horizontal="right"/>
    </xf>
    <xf numFmtId="0" fontId="4" fillId="0" borderId="18" xfId="2" applyFont="1" applyBorder="1" applyAlignment="1" applyProtection="1">
      <alignment vertical="top"/>
      <protection locked="0"/>
    </xf>
    <xf numFmtId="0" fontId="4" fillId="0" borderId="13" xfId="2" applyFont="1" applyBorder="1" applyAlignment="1">
      <alignment vertical="top"/>
    </xf>
    <xf numFmtId="0" fontId="13" fillId="0" borderId="23" xfId="2" applyFont="1" applyBorder="1" applyAlignment="1">
      <alignment vertical="top"/>
    </xf>
    <xf numFmtId="0" fontId="24" fillId="0" borderId="18" xfId="2" applyFont="1" applyBorder="1" applyAlignment="1" applyProtection="1">
      <alignment vertical="top"/>
      <protection locked="0"/>
    </xf>
    <xf numFmtId="3" fontId="4" fillId="6" borderId="18" xfId="6" applyNumberFormat="1" applyFont="1" applyFill="1" applyBorder="1" applyAlignment="1" applyProtection="1">
      <alignment horizontal="right"/>
      <protection locked="0"/>
    </xf>
    <xf numFmtId="0" fontId="4" fillId="0" borderId="13" xfId="2" applyFont="1" applyBorder="1" applyAlignment="1">
      <alignment horizontal="right"/>
    </xf>
    <xf numFmtId="0" fontId="4" fillId="0" borderId="22" xfId="2" applyFont="1" applyBorder="1" applyAlignment="1">
      <alignment horizontal="right"/>
    </xf>
    <xf numFmtId="0" fontId="4" fillId="0" borderId="7" xfId="2" applyFont="1" applyBorder="1" applyAlignment="1">
      <alignment horizontal="right"/>
    </xf>
    <xf numFmtId="0" fontId="4" fillId="0" borderId="24" xfId="2" applyFont="1" applyBorder="1" applyAlignment="1">
      <alignment vertical="top"/>
    </xf>
    <xf numFmtId="0" fontId="13" fillId="0" borderId="17" xfId="2" applyFont="1" applyBorder="1" applyAlignment="1">
      <alignment vertical="top"/>
    </xf>
    <xf numFmtId="0" fontId="19" fillId="0" borderId="8" xfId="2" applyFont="1" applyBorder="1"/>
    <xf numFmtId="38" fontId="15" fillId="4" borderId="15" xfId="6" applyNumberFormat="1" applyFont="1" applyFill="1" applyBorder="1" applyAlignment="1">
      <alignment horizontal="right"/>
    </xf>
    <xf numFmtId="0" fontId="30" fillId="4" borderId="1" xfId="2" applyFont="1" applyFill="1" applyBorder="1" applyAlignment="1">
      <alignment horizontal="right"/>
    </xf>
    <xf numFmtId="38" fontId="17" fillId="4" borderId="2" xfId="6" applyNumberFormat="1" applyFont="1" applyFill="1" applyBorder="1" applyAlignment="1">
      <alignment horizontal="right"/>
    </xf>
    <xf numFmtId="38" fontId="17" fillId="4" borderId="1" xfId="6" applyNumberFormat="1" applyFont="1" applyFill="1" applyBorder="1" applyAlignment="1">
      <alignment horizontal="right"/>
    </xf>
    <xf numFmtId="38" fontId="17" fillId="4" borderId="25" xfId="6" applyNumberFormat="1" applyFont="1" applyFill="1" applyBorder="1" applyAlignment="1">
      <alignment horizontal="right"/>
    </xf>
    <xf numFmtId="0" fontId="13" fillId="0" borderId="15" xfId="2" applyFont="1" applyBorder="1" applyAlignment="1">
      <alignment vertical="top"/>
    </xf>
    <xf numFmtId="38" fontId="17" fillId="0" borderId="18" xfId="6" applyNumberFormat="1" applyFont="1" applyBorder="1" applyAlignment="1">
      <alignment horizontal="right"/>
    </xf>
    <xf numFmtId="38" fontId="4" fillId="5" borderId="3" xfId="2" applyNumberFormat="1" applyFont="1" applyFill="1" applyBorder="1" applyAlignment="1" applyProtection="1">
      <alignment horizontal="right"/>
      <protection locked="0"/>
    </xf>
    <xf numFmtId="38" fontId="17" fillId="0" borderId="4" xfId="6" applyNumberFormat="1" applyFont="1" applyBorder="1" applyAlignment="1">
      <alignment horizontal="right"/>
    </xf>
    <xf numFmtId="167" fontId="4" fillId="6" borderId="3" xfId="6" applyNumberFormat="1" applyFont="1" applyFill="1" applyBorder="1" applyAlignment="1" applyProtection="1">
      <alignment horizontal="right"/>
      <protection locked="0"/>
    </xf>
    <xf numFmtId="3" fontId="4" fillId="6" borderId="4" xfId="6" applyNumberFormat="1" applyFont="1" applyFill="1" applyBorder="1" applyAlignment="1" applyProtection="1">
      <alignment horizontal="right"/>
      <protection locked="0"/>
    </xf>
    <xf numFmtId="0" fontId="4" fillId="0" borderId="3" xfId="2" applyFont="1" applyBorder="1" applyAlignment="1">
      <alignment horizontal="right"/>
    </xf>
    <xf numFmtId="38" fontId="17" fillId="0" borderId="3" xfId="6" applyNumberFormat="1" applyFont="1" applyFill="1" applyBorder="1" applyAlignment="1" applyProtection="1">
      <alignment horizontal="right"/>
      <protection locked="0"/>
    </xf>
    <xf numFmtId="3" fontId="17" fillId="0" borderId="3" xfId="6" applyNumberFormat="1" applyFont="1" applyFill="1" applyBorder="1" applyAlignment="1" applyProtection="1">
      <alignment horizontal="right"/>
      <protection locked="0"/>
    </xf>
    <xf numFmtId="3" fontId="17" fillId="0" borderId="26" xfId="6" applyNumberFormat="1" applyFont="1" applyFill="1" applyBorder="1" applyAlignment="1" applyProtection="1">
      <alignment horizontal="right"/>
      <protection locked="0"/>
    </xf>
    <xf numFmtId="0" fontId="13" fillId="0" borderId="26" xfId="2" applyFont="1" applyBorder="1" applyAlignment="1">
      <alignment vertical="top"/>
    </xf>
    <xf numFmtId="3" fontId="24" fillId="4" borderId="18" xfId="6" applyNumberFormat="1" applyFont="1" applyFill="1" applyBorder="1" applyAlignment="1" applyProtection="1">
      <alignment horizontal="right"/>
    </xf>
    <xf numFmtId="165" fontId="0" fillId="0" borderId="3" xfId="0" applyBorder="1" applyAlignment="1">
      <alignment horizontal="right"/>
    </xf>
    <xf numFmtId="165" fontId="0" fillId="0" borderId="7" xfId="0" applyBorder="1" applyAlignment="1">
      <alignment horizontal="right"/>
    </xf>
    <xf numFmtId="165" fontId="0" fillId="0" borderId="0" xfId="0" applyAlignment="1">
      <alignment horizontal="right"/>
    </xf>
    <xf numFmtId="38" fontId="0" fillId="0" borderId="27" xfId="6" applyNumberFormat="1" applyFont="1" applyBorder="1" applyAlignment="1">
      <alignment horizontal="right"/>
    </xf>
    <xf numFmtId="0" fontId="2" fillId="0" borderId="28" xfId="2" applyBorder="1" applyAlignment="1">
      <alignment horizontal="right"/>
    </xf>
    <xf numFmtId="38" fontId="0" fillId="0" borderId="29" xfId="6" applyNumberFormat="1" applyFont="1" applyBorder="1" applyAlignment="1">
      <alignment horizontal="right"/>
    </xf>
    <xf numFmtId="38" fontId="0" fillId="0" borderId="28" xfId="6" applyNumberFormat="1" applyFont="1" applyBorder="1" applyAlignment="1">
      <alignment horizontal="right"/>
    </xf>
    <xf numFmtId="38" fontId="0" fillId="0" borderId="30" xfId="6" applyNumberFormat="1" applyFont="1" applyBorder="1" applyAlignment="1">
      <alignment horizontal="right"/>
    </xf>
    <xf numFmtId="0" fontId="13" fillId="0" borderId="30" xfId="2" applyFont="1" applyBorder="1" applyAlignment="1">
      <alignment vertical="top"/>
    </xf>
    <xf numFmtId="0" fontId="2" fillId="0" borderId="0" xfId="2" applyAlignment="1">
      <alignment horizontal="center" wrapText="1"/>
    </xf>
    <xf numFmtId="0" fontId="7" fillId="0" borderId="5" xfId="2" applyFont="1" applyBorder="1" applyAlignment="1">
      <alignment horizontal="right" vertical="center" wrapText="1"/>
    </xf>
    <xf numFmtId="0" fontId="7" fillId="0" borderId="6" xfId="2" applyFont="1" applyBorder="1" applyAlignment="1">
      <alignment horizontal="right" vertical="center" wrapText="1"/>
    </xf>
    <xf numFmtId="0" fontId="32" fillId="0" borderId="8" xfId="2" applyFont="1" applyBorder="1" applyAlignment="1">
      <alignment horizontal="center" vertical="center" wrapText="1"/>
    </xf>
    <xf numFmtId="0" fontId="7" fillId="0" borderId="20" xfId="2" applyFont="1" applyBorder="1" applyAlignment="1">
      <alignment horizontal="right" vertical="center" wrapText="1"/>
    </xf>
    <xf numFmtId="0" fontId="7" fillId="0" borderId="14" xfId="2" applyFont="1" applyBorder="1" applyAlignment="1">
      <alignment horizontal="right" vertical="center" wrapText="1"/>
    </xf>
    <xf numFmtId="0" fontId="7" fillId="0" borderId="10" xfId="2" applyFont="1" applyBorder="1" applyAlignment="1">
      <alignment horizontal="right" vertical="center" wrapText="1"/>
    </xf>
    <xf numFmtId="0" fontId="7" fillId="0" borderId="31" xfId="2" applyFont="1" applyBorder="1" applyAlignment="1">
      <alignment horizontal="right" vertical="center" wrapText="1"/>
    </xf>
    <xf numFmtId="0" fontId="7" fillId="0" borderId="20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right"/>
    </xf>
    <xf numFmtId="0" fontId="7" fillId="0" borderId="19" xfId="2" applyFont="1" applyBorder="1" applyAlignment="1">
      <alignment horizontal="right"/>
    </xf>
    <xf numFmtId="0" fontId="7" fillId="0" borderId="6" xfId="2" applyFont="1" applyBorder="1" applyAlignment="1">
      <alignment horizontal="right"/>
    </xf>
    <xf numFmtId="0" fontId="12" fillId="0" borderId="8" xfId="2" applyFont="1" applyBorder="1"/>
    <xf numFmtId="38" fontId="24" fillId="6" borderId="1" xfId="2" applyNumberFormat="1" applyFont="1" applyFill="1" applyBorder="1" applyAlignment="1">
      <alignment horizontal="right"/>
    </xf>
    <xf numFmtId="0" fontId="24" fillId="0" borderId="15" xfId="2" applyFont="1" applyBorder="1"/>
    <xf numFmtId="0" fontId="4" fillId="0" borderId="18" xfId="2" applyFont="1" applyBorder="1"/>
    <xf numFmtId="3" fontId="4" fillId="6" borderId="3" xfId="2" applyNumberFormat="1" applyFont="1" applyFill="1" applyBorder="1" applyAlignment="1">
      <alignment horizontal="right"/>
    </xf>
    <xf numFmtId="0" fontId="24" fillId="0" borderId="18" xfId="2" applyFont="1" applyBorder="1"/>
    <xf numFmtId="0" fontId="4" fillId="0" borderId="0" xfId="2" applyFont="1" applyProtection="1">
      <protection locked="0"/>
    </xf>
    <xf numFmtId="0" fontId="33" fillId="0" borderId="18" xfId="2" quotePrefix="1" applyFont="1" applyBorder="1"/>
    <xf numFmtId="3" fontId="24" fillId="6" borderId="3" xfId="2" applyNumberFormat="1" applyFont="1" applyFill="1" applyBorder="1" applyAlignment="1">
      <alignment horizontal="right"/>
    </xf>
    <xf numFmtId="38" fontId="24" fillId="4" borderId="15" xfId="2" applyNumberFormat="1" applyFont="1" applyFill="1" applyBorder="1" applyAlignment="1">
      <alignment horizontal="right"/>
    </xf>
    <xf numFmtId="0" fontId="4" fillId="0" borderId="1" xfId="2" applyFont="1" applyBorder="1" applyAlignment="1">
      <alignment horizontal="center"/>
    </xf>
    <xf numFmtId="38" fontId="4" fillId="0" borderId="2" xfId="2" applyNumberFormat="1" applyFont="1" applyBorder="1" applyAlignment="1">
      <alignment horizontal="right"/>
    </xf>
    <xf numFmtId="0" fontId="4" fillId="0" borderId="1" xfId="2" applyFont="1" applyBorder="1"/>
    <xf numFmtId="38" fontId="4" fillId="0" borderId="18" xfId="2" applyNumberFormat="1" applyFont="1" applyBorder="1" applyAlignment="1">
      <alignment horizontal="right"/>
    </xf>
    <xf numFmtId="0" fontId="4" fillId="0" borderId="3" xfId="2" applyFont="1" applyBorder="1" applyAlignment="1">
      <alignment horizontal="center"/>
    </xf>
    <xf numFmtId="3" fontId="4" fillId="0" borderId="4" xfId="2" applyNumberFormat="1" applyFont="1" applyBorder="1" applyAlignment="1">
      <alignment horizontal="right"/>
    </xf>
    <xf numFmtId="0" fontId="4" fillId="0" borderId="3" xfId="2" applyFont="1" applyBorder="1"/>
    <xf numFmtId="0" fontId="4" fillId="0" borderId="4" xfId="2" applyFont="1" applyBorder="1" applyAlignment="1">
      <alignment wrapText="1"/>
    </xf>
    <xf numFmtId="0" fontId="4" fillId="0" borderId="3" xfId="2" applyFont="1" applyBorder="1" applyAlignment="1">
      <alignment wrapText="1"/>
    </xf>
    <xf numFmtId="0" fontId="13" fillId="0" borderId="4" xfId="2" applyFont="1" applyBorder="1" applyAlignment="1">
      <alignment wrapText="1"/>
    </xf>
    <xf numFmtId="0" fontId="24" fillId="0" borderId="4" xfId="2" applyFont="1" applyBorder="1" applyAlignment="1">
      <alignment wrapText="1"/>
    </xf>
    <xf numFmtId="0" fontId="4" fillId="0" borderId="4" xfId="2" applyFont="1" applyBorder="1" applyAlignment="1">
      <alignment horizontal="left" wrapText="1" indent="3"/>
    </xf>
    <xf numFmtId="0" fontId="24" fillId="0" borderId="4" xfId="2" applyFont="1" applyBorder="1" applyAlignment="1">
      <alignment vertical="top" wrapText="1"/>
    </xf>
    <xf numFmtId="38" fontId="4" fillId="0" borderId="27" xfId="2" applyNumberFormat="1" applyFont="1" applyBorder="1" applyAlignment="1">
      <alignment horizontal="right"/>
    </xf>
    <xf numFmtId="0" fontId="4" fillId="0" borderId="28" xfId="2" applyFont="1" applyBorder="1" applyAlignment="1">
      <alignment horizontal="center"/>
    </xf>
    <xf numFmtId="3" fontId="4" fillId="6" borderId="29" xfId="6" applyNumberFormat="1" applyFont="1" applyFill="1" applyBorder="1" applyAlignment="1" applyProtection="1">
      <alignment horizontal="right"/>
      <protection locked="0"/>
    </xf>
    <xf numFmtId="0" fontId="4" fillId="0" borderId="28" xfId="2" applyFont="1" applyBorder="1" applyAlignment="1">
      <alignment wrapText="1"/>
    </xf>
    <xf numFmtId="0" fontId="24" fillId="0" borderId="29" xfId="2" applyFont="1" applyBorder="1" applyAlignment="1">
      <alignment vertical="top" wrapText="1"/>
    </xf>
    <xf numFmtId="0" fontId="33" fillId="0" borderId="0" xfId="2" applyFont="1" applyAlignment="1">
      <alignment wrapText="1"/>
    </xf>
    <xf numFmtId="0" fontId="13" fillId="0" borderId="8" xfId="2" applyFont="1" applyBorder="1" applyAlignment="1">
      <alignment horizontal="center" wrapText="1"/>
    </xf>
    <xf numFmtId="0" fontId="13" fillId="0" borderId="5" xfId="2" applyFont="1" applyBorder="1" applyAlignment="1">
      <alignment horizontal="center" wrapText="1"/>
    </xf>
    <xf numFmtId="0" fontId="13" fillId="0" borderId="19" xfId="2" applyFont="1" applyBorder="1" applyAlignment="1">
      <alignment horizontal="center" wrapText="1"/>
    </xf>
    <xf numFmtId="0" fontId="13" fillId="0" borderId="19" xfId="2" applyFont="1" applyBorder="1" applyAlignment="1">
      <alignment wrapText="1"/>
    </xf>
    <xf numFmtId="165" fontId="0" fillId="0" borderId="19" xfId="0" applyBorder="1"/>
    <xf numFmtId="0" fontId="13" fillId="0" borderId="8" xfId="2" applyFont="1" applyBorder="1" applyAlignment="1">
      <alignment wrapText="1"/>
    </xf>
    <xf numFmtId="0" fontId="34" fillId="0" borderId="0" xfId="2" applyFont="1" applyAlignment="1">
      <alignment wrapText="1"/>
    </xf>
    <xf numFmtId="0" fontId="35" fillId="0" borderId="8" xfId="2" applyFont="1" applyBorder="1" applyAlignment="1">
      <alignment wrapText="1"/>
    </xf>
    <xf numFmtId="0" fontId="2" fillId="0" borderId="0" xfId="2" applyAlignment="1">
      <alignment wrapText="1"/>
    </xf>
    <xf numFmtId="0" fontId="4" fillId="0" borderId="0" xfId="2" applyFont="1" applyAlignment="1">
      <alignment horizontal="center"/>
    </xf>
    <xf numFmtId="0" fontId="4" fillId="0" borderId="0" xfId="2" applyFont="1" applyAlignment="1">
      <alignment wrapText="1"/>
    </xf>
    <xf numFmtId="3" fontId="4" fillId="0" borderId="25" xfId="2" applyNumberFormat="1" applyFont="1" applyBorder="1" applyAlignment="1">
      <alignment horizontal="right"/>
    </xf>
    <xf numFmtId="0" fontId="4" fillId="0" borderId="25" xfId="2" applyFont="1" applyBorder="1" applyAlignment="1">
      <alignment horizontal="center" wrapText="1"/>
    </xf>
    <xf numFmtId="2" fontId="4" fillId="0" borderId="3" xfId="2" applyNumberFormat="1" applyFont="1" applyBorder="1" applyAlignment="1">
      <alignment horizontal="center"/>
    </xf>
    <xf numFmtId="3" fontId="4" fillId="0" borderId="26" xfId="2" applyNumberFormat="1" applyFont="1" applyBorder="1" applyAlignment="1">
      <alignment horizontal="right"/>
    </xf>
    <xf numFmtId="0" fontId="4" fillId="0" borderId="26" xfId="2" applyFont="1" applyBorder="1" applyAlignment="1">
      <alignment horizontal="center" wrapText="1"/>
    </xf>
    <xf numFmtId="0" fontId="4" fillId="0" borderId="18" xfId="2" applyFont="1" applyBorder="1" applyAlignment="1">
      <alignment wrapText="1"/>
    </xf>
    <xf numFmtId="3" fontId="24" fillId="4" borderId="18" xfId="2" applyNumberFormat="1" applyFont="1" applyFill="1" applyBorder="1" applyAlignment="1">
      <alignment horizontal="right"/>
    </xf>
    <xf numFmtId="3" fontId="4" fillId="6" borderId="26" xfId="6" applyNumberFormat="1" applyFont="1" applyFill="1" applyBorder="1" applyAlignment="1" applyProtection="1">
      <alignment horizontal="right"/>
      <protection locked="0"/>
    </xf>
    <xf numFmtId="0" fontId="13" fillId="0" borderId="18" xfId="2" applyFont="1" applyBorder="1"/>
    <xf numFmtId="0" fontId="24" fillId="0" borderId="4" xfId="2" applyFont="1" applyBorder="1"/>
    <xf numFmtId="0" fontId="4" fillId="0" borderId="4" xfId="2" applyFont="1" applyBorder="1"/>
    <xf numFmtId="168" fontId="4" fillId="0" borderId="3" xfId="2" applyNumberFormat="1" applyFont="1" applyBorder="1" applyAlignment="1">
      <alignment horizontal="center"/>
    </xf>
    <xf numFmtId="0" fontId="4" fillId="0" borderId="4" xfId="2" applyFont="1" applyBorder="1" applyAlignment="1">
      <alignment horizontal="center"/>
    </xf>
    <xf numFmtId="3" fontId="33" fillId="0" borderId="18" xfId="2" applyNumberFormat="1" applyFont="1" applyBorder="1" applyAlignment="1">
      <alignment horizontal="right" wrapText="1"/>
    </xf>
    <xf numFmtId="0" fontId="33" fillId="0" borderId="3" xfId="2" applyFont="1" applyBorder="1" applyAlignment="1">
      <alignment horizontal="center" wrapText="1"/>
    </xf>
    <xf numFmtId="3" fontId="33" fillId="0" borderId="26" xfId="2" applyNumberFormat="1" applyFont="1" applyBorder="1" applyAlignment="1">
      <alignment horizontal="right" wrapText="1"/>
    </xf>
    <xf numFmtId="0" fontId="13" fillId="0" borderId="32" xfId="2" applyFont="1" applyBorder="1" applyAlignment="1">
      <alignment horizontal="center" wrapText="1"/>
    </xf>
    <xf numFmtId="0" fontId="13" fillId="0" borderId="33" xfId="2" applyFont="1" applyBorder="1" applyAlignment="1">
      <alignment horizontal="center" wrapText="1"/>
    </xf>
    <xf numFmtId="0" fontId="13" fillId="0" borderId="34" xfId="2" applyFont="1" applyBorder="1" applyAlignment="1">
      <alignment horizontal="center" wrapText="1"/>
    </xf>
    <xf numFmtId="0" fontId="13" fillId="0" borderId="32" xfId="2" applyFont="1" applyBorder="1" applyAlignment="1">
      <alignment wrapText="1"/>
    </xf>
    <xf numFmtId="0" fontId="13" fillId="0" borderId="6" xfId="2" applyFont="1" applyBorder="1" applyAlignment="1">
      <alignment horizontal="center" wrapText="1"/>
    </xf>
    <xf numFmtId="0" fontId="3" fillId="0" borderId="8" xfId="2" applyFont="1" applyBorder="1" applyAlignment="1">
      <alignment horizontal="center" wrapText="1"/>
    </xf>
    <xf numFmtId="0" fontId="3" fillId="0" borderId="5" xfId="2" applyFont="1" applyBorder="1" applyAlignment="1">
      <alignment horizontal="center" wrapText="1"/>
    </xf>
    <xf numFmtId="0" fontId="3" fillId="0" borderId="6" xfId="2" applyFont="1" applyBorder="1" applyAlignment="1">
      <alignment horizontal="center" wrapText="1"/>
    </xf>
    <xf numFmtId="0" fontId="3" fillId="0" borderId="8" xfId="2" applyFont="1" applyBorder="1" applyAlignment="1">
      <alignment wrapText="1"/>
    </xf>
    <xf numFmtId="3" fontId="24" fillId="4" borderId="15" xfId="6" applyNumberFormat="1" applyFont="1" applyFill="1" applyBorder="1" applyAlignment="1">
      <alignment horizontal="right"/>
    </xf>
    <xf numFmtId="3" fontId="24" fillId="0" borderId="1" xfId="2" applyNumberFormat="1" applyFont="1" applyBorder="1" applyAlignment="1">
      <alignment horizontal="right"/>
    </xf>
    <xf numFmtId="0" fontId="24" fillId="0" borderId="1" xfId="2" applyFont="1" applyBorder="1" applyAlignment="1">
      <alignment horizontal="center"/>
    </xf>
    <xf numFmtId="0" fontId="24" fillId="0" borderId="2" xfId="2" applyFont="1" applyBorder="1"/>
    <xf numFmtId="3" fontId="4" fillId="0" borderId="3" xfId="2" applyNumberFormat="1" applyFont="1" applyBorder="1" applyAlignment="1" applyProtection="1">
      <alignment horizontal="right"/>
      <protection locked="0"/>
    </xf>
    <xf numFmtId="0" fontId="4" fillId="0" borderId="4" xfId="2" applyFont="1" applyBorder="1" applyProtection="1">
      <protection locked="0"/>
    </xf>
    <xf numFmtId="3" fontId="17" fillId="0" borderId="18" xfId="6" applyNumberFormat="1" applyFont="1" applyBorder="1" applyAlignment="1">
      <alignment horizontal="right"/>
    </xf>
    <xf numFmtId="0" fontId="17" fillId="0" borderId="3" xfId="2" quotePrefix="1" applyFont="1" applyBorder="1" applyAlignment="1">
      <alignment horizontal="center"/>
    </xf>
    <xf numFmtId="0" fontId="17" fillId="0" borderId="4" xfId="2" applyFont="1" applyBorder="1" applyProtection="1">
      <protection locked="0"/>
    </xf>
    <xf numFmtId="0" fontId="17" fillId="0" borderId="4" xfId="2" applyFont="1" applyBorder="1"/>
    <xf numFmtId="0" fontId="7" fillId="0" borderId="32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32" fillId="0" borderId="7" xfId="2" applyFont="1" applyBorder="1" applyAlignment="1">
      <alignment horizontal="center" vertical="center" wrapText="1"/>
    </xf>
    <xf numFmtId="0" fontId="32" fillId="0" borderId="0" xfId="2" applyFont="1" applyAlignment="1">
      <alignment horizontal="left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left" vertical="center" wrapText="1"/>
    </xf>
    <xf numFmtId="0" fontId="7" fillId="0" borderId="32" xfId="2" applyFont="1" applyBorder="1" applyAlignment="1">
      <alignment horizontal="center"/>
    </xf>
    <xf numFmtId="0" fontId="7" fillId="0" borderId="33" xfId="2" applyFont="1" applyBorder="1" applyAlignment="1">
      <alignment horizontal="center"/>
    </xf>
    <xf numFmtId="0" fontId="7" fillId="0" borderId="33" xfId="2" applyFont="1" applyBorder="1"/>
    <xf numFmtId="0" fontId="7" fillId="0" borderId="35" xfId="2" applyFont="1" applyBorder="1"/>
    <xf numFmtId="0" fontId="8" fillId="0" borderId="36" xfId="3" applyFont="1" applyBorder="1" applyAlignment="1">
      <alignment vertical="top"/>
    </xf>
    <xf numFmtId="0" fontId="4" fillId="0" borderId="0" xfId="2" quotePrefix="1" applyFont="1"/>
    <xf numFmtId="0" fontId="4" fillId="0" borderId="0" xfId="2" quotePrefix="1" applyFont="1" applyAlignment="1">
      <alignment horizontal="left" vertical="top"/>
    </xf>
    <xf numFmtId="0" fontId="4" fillId="0" borderId="0" xfId="2" applyFont="1" applyAlignment="1">
      <alignment horizontal="right"/>
    </xf>
    <xf numFmtId="38" fontId="24" fillId="4" borderId="15" xfId="6" applyNumberFormat="1" applyFont="1" applyFill="1" applyBorder="1" applyAlignment="1">
      <alignment horizontal="right"/>
    </xf>
    <xf numFmtId="3" fontId="24" fillId="4" borderId="2" xfId="2" applyNumberFormat="1" applyFont="1" applyFill="1" applyBorder="1" applyAlignment="1">
      <alignment horizontal="right" vertical="center"/>
    </xf>
    <xf numFmtId="0" fontId="24" fillId="0" borderId="2" xfId="2" applyFont="1" applyBorder="1" applyAlignment="1">
      <alignment vertical="top"/>
    </xf>
    <xf numFmtId="38" fontId="4" fillId="0" borderId="18" xfId="6" applyNumberFormat="1" applyFont="1" applyBorder="1" applyAlignment="1">
      <alignment horizontal="right"/>
    </xf>
    <xf numFmtId="3" fontId="4" fillId="0" borderId="4" xfId="6" applyNumberFormat="1" applyFont="1" applyBorder="1" applyAlignment="1">
      <alignment horizontal="right" vertical="center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left" vertical="top" wrapText="1"/>
    </xf>
    <xf numFmtId="0" fontId="4" fillId="0" borderId="4" xfId="2" applyFont="1" applyBorder="1" applyAlignment="1">
      <alignment vertical="top"/>
    </xf>
    <xf numFmtId="0" fontId="4" fillId="0" borderId="3" xfId="2" applyFont="1" applyBorder="1" applyAlignment="1">
      <alignment horizontal="center" vertical="center" wrapText="1"/>
    </xf>
    <xf numFmtId="168" fontId="17" fillId="0" borderId="3" xfId="2" applyNumberFormat="1" applyFont="1" applyBorder="1" applyAlignment="1">
      <alignment horizontal="center"/>
    </xf>
    <xf numFmtId="169" fontId="17" fillId="0" borderId="3" xfId="2" applyNumberFormat="1" applyFont="1" applyBorder="1" applyAlignment="1">
      <alignment horizontal="center"/>
    </xf>
    <xf numFmtId="0" fontId="7" fillId="0" borderId="33" xfId="2" applyFont="1" applyBorder="1" applyAlignment="1">
      <alignment horizontal="center" vertical="center" wrapText="1"/>
    </xf>
    <xf numFmtId="0" fontId="7" fillId="0" borderId="35" xfId="2" applyFont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32" fillId="0" borderId="35" xfId="2" applyFont="1" applyBorder="1" applyAlignment="1">
      <alignment horizontal="left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35" xfId="2" applyFont="1" applyBorder="1" applyAlignment="1">
      <alignment horizontal="center"/>
    </xf>
    <xf numFmtId="0" fontId="32" fillId="0" borderId="35" xfId="2" applyFont="1" applyBorder="1" applyAlignment="1">
      <alignment horizontal="center"/>
    </xf>
    <xf numFmtId="0" fontId="17" fillId="0" borderId="0" xfId="7"/>
    <xf numFmtId="0" fontId="36" fillId="0" borderId="0" xfId="7" applyFont="1"/>
    <xf numFmtId="0" fontId="7" fillId="0" borderId="0" xfId="7" applyFont="1"/>
    <xf numFmtId="0" fontId="37" fillId="0" borderId="0" xfId="7" applyFont="1"/>
    <xf numFmtId="0" fontId="37" fillId="0" borderId="15" xfId="7" applyFont="1" applyBorder="1"/>
    <xf numFmtId="0" fontId="37" fillId="0" borderId="2" xfId="7" applyFont="1" applyBorder="1"/>
    <xf numFmtId="0" fontId="37" fillId="0" borderId="25" xfId="7" applyFont="1" applyBorder="1"/>
    <xf numFmtId="3" fontId="15" fillId="0" borderId="18" xfId="7" applyNumberFormat="1" applyFont="1" applyBorder="1"/>
    <xf numFmtId="0" fontId="15" fillId="0" borderId="18" xfId="7" applyFont="1" applyBorder="1"/>
    <xf numFmtId="0" fontId="15" fillId="0" borderId="4" xfId="7" applyFont="1" applyBorder="1"/>
    <xf numFmtId="0" fontId="38" fillId="0" borderId="4" xfId="7" applyFont="1" applyBorder="1"/>
    <xf numFmtId="0" fontId="15" fillId="0" borderId="26" xfId="7" applyFont="1" applyBorder="1"/>
    <xf numFmtId="0" fontId="17" fillId="0" borderId="0" xfId="2" applyFont="1" applyAlignment="1">
      <alignment horizontal="left" indent="3"/>
    </xf>
    <xf numFmtId="38" fontId="17" fillId="6" borderId="18" xfId="7" applyNumberFormat="1" applyFill="1" applyBorder="1" applyProtection="1">
      <protection locked="0"/>
    </xf>
    <xf numFmtId="0" fontId="17" fillId="0" borderId="18" xfId="7" applyBorder="1"/>
    <xf numFmtId="0" fontId="17" fillId="0" borderId="4" xfId="7" applyBorder="1"/>
    <xf numFmtId="38" fontId="17" fillId="0" borderId="3" xfId="7" applyNumberFormat="1" applyBorder="1"/>
    <xf numFmtId="0" fontId="17" fillId="0" borderId="26" xfId="7" applyBorder="1"/>
    <xf numFmtId="0" fontId="17" fillId="0" borderId="28" xfId="7" applyBorder="1"/>
    <xf numFmtId="0" fontId="17" fillId="0" borderId="27" xfId="7" applyBorder="1"/>
    <xf numFmtId="0" fontId="17" fillId="0" borderId="29" xfId="7" applyBorder="1"/>
    <xf numFmtId="0" fontId="15" fillId="0" borderId="30" xfId="7" applyFont="1" applyBorder="1"/>
    <xf numFmtId="3" fontId="17" fillId="0" borderId="5" xfId="7" applyNumberFormat="1" applyBorder="1"/>
    <xf numFmtId="0" fontId="17" fillId="0" borderId="8" xfId="7" applyBorder="1"/>
    <xf numFmtId="0" fontId="17" fillId="0" borderId="19" xfId="7" applyBorder="1"/>
    <xf numFmtId="0" fontId="15" fillId="0" borderId="6" xfId="7" applyFont="1" applyBorder="1"/>
    <xf numFmtId="0" fontId="29" fillId="0" borderId="0" xfId="7" applyFont="1"/>
    <xf numFmtId="15" fontId="17" fillId="0" borderId="0" xfId="8" applyNumberFormat="1" applyFont="1" applyAlignment="1">
      <alignment vertical="center"/>
    </xf>
    <xf numFmtId="43" fontId="17" fillId="6" borderId="15" xfId="9" applyFont="1" applyFill="1" applyBorder="1" applyAlignment="1">
      <alignment horizontal="right" vertical="center"/>
    </xf>
    <xf numFmtId="43" fontId="17" fillId="6" borderId="2" xfId="9" applyFont="1" applyFill="1" applyBorder="1" applyAlignment="1">
      <alignment horizontal="right" vertical="center"/>
    </xf>
    <xf numFmtId="15" fontId="17" fillId="0" borderId="25" xfId="8" applyNumberFormat="1" applyFont="1" applyBorder="1" applyAlignment="1">
      <alignment vertical="center"/>
    </xf>
    <xf numFmtId="0" fontId="17" fillId="0" borderId="0" xfId="7" applyAlignment="1">
      <alignment horizontal="right"/>
    </xf>
    <xf numFmtId="43" fontId="17" fillId="6" borderId="18" xfId="9" applyFont="1" applyFill="1" applyBorder="1" applyAlignment="1">
      <alignment horizontal="right" vertical="center"/>
    </xf>
    <xf numFmtId="43" fontId="17" fillId="6" borderId="4" xfId="9" applyFont="1" applyFill="1" applyBorder="1" applyAlignment="1">
      <alignment horizontal="right" vertical="center"/>
    </xf>
    <xf numFmtId="15" fontId="17" fillId="0" borderId="26" xfId="8" applyNumberFormat="1" applyFont="1" applyBorder="1" applyAlignment="1">
      <alignment vertical="center"/>
    </xf>
    <xf numFmtId="0" fontId="17" fillId="6" borderId="24" xfId="10" quotePrefix="1" applyFont="1" applyFill="1" applyBorder="1" applyAlignment="1">
      <alignment horizontal="right"/>
    </xf>
    <xf numFmtId="0" fontId="17" fillId="6" borderId="11" xfId="10" quotePrefix="1" applyFont="1" applyFill="1" applyBorder="1" applyAlignment="1" applyProtection="1">
      <alignment horizontal="right"/>
      <protection locked="0"/>
    </xf>
    <xf numFmtId="15" fontId="17" fillId="0" borderId="37" xfId="8" applyNumberFormat="1" applyFont="1" applyBorder="1" applyAlignment="1">
      <alignment vertical="center"/>
    </xf>
    <xf numFmtId="0" fontId="17" fillId="6" borderId="11" xfId="10" quotePrefix="1" applyFont="1" applyFill="1" applyBorder="1" applyAlignment="1">
      <alignment horizontal="right"/>
    </xf>
    <xf numFmtId="15" fontId="7" fillId="0" borderId="6" xfId="8" applyNumberFormat="1" applyFont="1" applyBorder="1" applyAlignment="1">
      <alignment vertical="center"/>
    </xf>
    <xf numFmtId="0" fontId="41" fillId="0" borderId="0" xfId="7" applyFont="1" applyAlignment="1">
      <alignment horizontal="center"/>
    </xf>
    <xf numFmtId="4" fontId="4" fillId="0" borderId="0" xfId="2" applyNumberFormat="1" applyFont="1"/>
    <xf numFmtId="165" fontId="14" fillId="0" borderId="34" xfId="0" applyFont="1" applyBorder="1" applyAlignment="1">
      <alignment vertical="center"/>
    </xf>
    <xf numFmtId="165" fontId="12" fillId="0" borderId="35" xfId="0" applyFont="1" applyBorder="1" applyAlignment="1">
      <alignment vertical="center"/>
    </xf>
    <xf numFmtId="165" fontId="7" fillId="7" borderId="33" xfId="0" applyFont="1" applyFill="1" applyBorder="1" applyAlignment="1">
      <alignment horizontal="center" vertical="center"/>
    </xf>
    <xf numFmtId="165" fontId="12" fillId="0" borderId="0" xfId="0" applyFont="1" applyAlignment="1">
      <alignment vertical="center"/>
    </xf>
    <xf numFmtId="165" fontId="13" fillId="0" borderId="17" xfId="0" applyFont="1" applyBorder="1" applyAlignment="1">
      <alignment vertical="center"/>
    </xf>
    <xf numFmtId="165" fontId="0" fillId="0" borderId="0" xfId="0" applyAlignment="1">
      <alignment vertical="center"/>
    </xf>
    <xf numFmtId="165" fontId="7" fillId="7" borderId="7" xfId="0" applyFont="1" applyFill="1" applyBorder="1" applyAlignment="1">
      <alignment horizontal="center" vertical="center"/>
    </xf>
    <xf numFmtId="165" fontId="13" fillId="0" borderId="31" xfId="0" applyFont="1" applyBorder="1" applyAlignment="1">
      <alignment vertical="center"/>
    </xf>
    <xf numFmtId="165" fontId="12" fillId="0" borderId="10" xfId="0" applyFont="1" applyBorder="1" applyAlignment="1">
      <alignment vertical="center"/>
    </xf>
    <xf numFmtId="14" fontId="7" fillId="7" borderId="14" xfId="0" applyNumberFormat="1" applyFont="1" applyFill="1" applyBorder="1" applyAlignment="1">
      <alignment horizontal="center" vertical="center"/>
    </xf>
    <xf numFmtId="165" fontId="7" fillId="0" borderId="0" xfId="0" applyFont="1" applyAlignment="1">
      <alignment horizontal="left" vertical="center"/>
    </xf>
    <xf numFmtId="165" fontId="42" fillId="0" borderId="6" xfId="0" applyFont="1" applyBorder="1" applyAlignment="1">
      <alignment vertical="center"/>
    </xf>
    <xf numFmtId="165" fontId="12" fillId="0" borderId="19" xfId="0" applyFont="1" applyBorder="1" applyAlignment="1">
      <alignment vertical="center"/>
    </xf>
    <xf numFmtId="165" fontId="7" fillId="0" borderId="8" xfId="0" applyFont="1" applyBorder="1" applyAlignment="1">
      <alignment horizontal="left" vertical="center"/>
    </xf>
    <xf numFmtId="0" fontId="11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4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8" fillId="0" borderId="9" xfId="3" applyFont="1" applyBorder="1" applyAlignment="1">
      <alignment vertical="center"/>
    </xf>
    <xf numFmtId="0" fontId="8" fillId="0" borderId="8" xfId="3" applyFont="1" applyBorder="1" applyAlignment="1">
      <alignment vertical="center"/>
    </xf>
    <xf numFmtId="0" fontId="8" fillId="0" borderId="5" xfId="3" applyFont="1" applyBorder="1" applyAlignment="1">
      <alignment horizontal="right" vertical="center" wrapText="1"/>
    </xf>
    <xf numFmtId="165" fontId="7" fillId="0" borderId="0" xfId="0" applyFont="1" applyAlignment="1">
      <alignment vertical="center"/>
    </xf>
    <xf numFmtId="0" fontId="8" fillId="0" borderId="0" xfId="3" applyFont="1" applyAlignment="1">
      <alignment vertical="center"/>
    </xf>
    <xf numFmtId="0" fontId="8" fillId="0" borderId="7" xfId="3" applyFont="1" applyBorder="1" applyAlignment="1">
      <alignment horizontal="right" vertical="center" wrapText="1"/>
    </xf>
    <xf numFmtId="0" fontId="4" fillId="0" borderId="6" xfId="1" applyFont="1" applyBorder="1" applyAlignment="1">
      <alignment vertical="center"/>
    </xf>
    <xf numFmtId="0" fontId="6" fillId="0" borderId="4" xfId="3" applyFont="1" applyBorder="1" applyAlignment="1">
      <alignment vertical="center"/>
    </xf>
    <xf numFmtId="164" fontId="6" fillId="3" borderId="3" xfId="4" applyNumberFormat="1" applyFont="1" applyFill="1" applyBorder="1" applyAlignment="1" applyProtection="1">
      <alignment horizontal="right" vertical="center"/>
    </xf>
    <xf numFmtId="0" fontId="6" fillId="0" borderId="4" xfId="3" applyFont="1" applyBorder="1" applyAlignment="1" applyProtection="1">
      <alignment vertical="center"/>
      <protection locked="0"/>
    </xf>
    <xf numFmtId="164" fontId="6" fillId="3" borderId="3" xfId="4" applyNumberFormat="1" applyFont="1" applyFill="1" applyBorder="1" applyAlignment="1" applyProtection="1">
      <alignment horizontal="right" vertical="center"/>
      <protection locked="0"/>
    </xf>
    <xf numFmtId="0" fontId="5" fillId="0" borderId="4" xfId="3" applyFont="1" applyBorder="1" applyAlignment="1">
      <alignment vertical="center"/>
    </xf>
    <xf numFmtId="164" fontId="5" fillId="3" borderId="3" xfId="4" applyNumberFormat="1" applyFont="1" applyFill="1" applyBorder="1" applyAlignment="1" applyProtection="1">
      <alignment horizontal="right" vertical="center"/>
    </xf>
    <xf numFmtId="0" fontId="5" fillId="0" borderId="2" xfId="3" applyFont="1" applyBorder="1" applyAlignment="1">
      <alignment vertical="center"/>
    </xf>
    <xf numFmtId="9" fontId="5" fillId="2" borderId="1" xfId="3" applyNumberFormat="1" applyFont="1" applyFill="1" applyBorder="1" applyAlignment="1">
      <alignment horizontal="right" vertical="center"/>
    </xf>
    <xf numFmtId="0" fontId="4" fillId="0" borderId="0" xfId="2" applyFont="1" applyAlignment="1">
      <alignment vertical="center"/>
    </xf>
    <xf numFmtId="0" fontId="4" fillId="0" borderId="5" xfId="1" applyFont="1" applyBorder="1" applyAlignment="1">
      <alignment horizontal="center" vertical="center" wrapText="1"/>
    </xf>
    <xf numFmtId="167" fontId="4" fillId="0" borderId="5" xfId="5" applyNumberFormat="1" applyFont="1" applyBorder="1" applyAlignment="1" applyProtection="1">
      <alignment horizontal="center" vertical="center"/>
    </xf>
    <xf numFmtId="167" fontId="4" fillId="0" borderId="5" xfId="1" applyNumberFormat="1" applyFont="1" applyBorder="1" applyAlignment="1">
      <alignment horizontal="center" vertical="center"/>
    </xf>
    <xf numFmtId="167" fontId="4" fillId="0" borderId="0" xfId="5" applyNumberFormat="1" applyFont="1" applyAlignment="1" applyProtection="1">
      <alignment horizontal="center" vertical="center"/>
    </xf>
    <xf numFmtId="0" fontId="7" fillId="0" borderId="19" xfId="10" quotePrefix="1" applyFont="1" applyBorder="1" applyAlignment="1">
      <alignment horizontal="center" vertical="center"/>
    </xf>
    <xf numFmtId="0" fontId="7" fillId="0" borderId="8" xfId="10" quotePrefix="1" applyFont="1" applyBorder="1" applyAlignment="1">
      <alignment horizontal="center" vertical="center"/>
    </xf>
    <xf numFmtId="0" fontId="44" fillId="0" borderId="0" xfId="7" applyFont="1" applyAlignment="1">
      <alignment horizontal="left"/>
    </xf>
    <xf numFmtId="0" fontId="17" fillId="0" borderId="0" xfId="7" applyAlignment="1">
      <alignment horizontal="left"/>
    </xf>
    <xf numFmtId="0" fontId="42" fillId="8" borderId="6" xfId="7" applyFont="1" applyFill="1" applyBorder="1" applyAlignment="1">
      <alignment horizontal="center"/>
    </xf>
    <xf numFmtId="0" fontId="42" fillId="8" borderId="5" xfId="7" applyFont="1" applyFill="1" applyBorder="1" applyAlignment="1">
      <alignment horizontal="center"/>
    </xf>
    <xf numFmtId="0" fontId="44" fillId="0" borderId="0" xfId="7" applyFont="1"/>
    <xf numFmtId="0" fontId="42" fillId="8" borderId="6" xfId="7" applyFont="1" applyFill="1" applyBorder="1"/>
    <xf numFmtId="0" fontId="42" fillId="0" borderId="5" xfId="7" applyFont="1" applyBorder="1"/>
    <xf numFmtId="0" fontId="17" fillId="9" borderId="6" xfId="7" applyFill="1" applyBorder="1"/>
    <xf numFmtId="164" fontId="17" fillId="9" borderId="5" xfId="9" applyNumberFormat="1" applyFont="1" applyFill="1" applyBorder="1"/>
    <xf numFmtId="0" fontId="17" fillId="0" borderId="6" xfId="7" applyBorder="1"/>
    <xf numFmtId="164" fontId="0" fillId="0" borderId="5" xfId="9" applyNumberFormat="1" applyFont="1" applyBorder="1"/>
    <xf numFmtId="0" fontId="17" fillId="0" borderId="5" xfId="7" applyBorder="1"/>
    <xf numFmtId="0" fontId="17" fillId="9" borderId="5" xfId="7" applyFill="1" applyBorder="1"/>
    <xf numFmtId="0" fontId="15" fillId="9" borderId="5" xfId="7" applyFont="1" applyFill="1" applyBorder="1" applyAlignment="1">
      <alignment horizontal="left"/>
    </xf>
    <xf numFmtId="164" fontId="42" fillId="9" borderId="5" xfId="7" applyNumberFormat="1" applyFont="1" applyFill="1" applyBorder="1" applyAlignment="1">
      <alignment horizontal="left"/>
    </xf>
    <xf numFmtId="164" fontId="17" fillId="0" borderId="5" xfId="7" applyNumberFormat="1" applyBorder="1"/>
    <xf numFmtId="0" fontId="42" fillId="8" borderId="38" xfId="7" applyFont="1" applyFill="1" applyBorder="1" applyAlignment="1">
      <alignment horizontal="left"/>
    </xf>
    <xf numFmtId="164" fontId="42" fillId="8" borderId="39" xfId="7" applyNumberFormat="1" applyFont="1" applyFill="1" applyBorder="1" applyAlignment="1">
      <alignment horizontal="left"/>
    </xf>
    <xf numFmtId="0" fontId="17" fillId="0" borderId="17" xfId="7" applyBorder="1"/>
    <xf numFmtId="0" fontId="15" fillId="0" borderId="5" xfId="7" applyFont="1" applyBorder="1"/>
    <xf numFmtId="0" fontId="45" fillId="0" borderId="0" xfId="11" applyFont="1" applyAlignment="1">
      <alignment vertical="center"/>
    </xf>
    <xf numFmtId="0" fontId="17" fillId="0" borderId="0" xfId="11"/>
    <xf numFmtId="0" fontId="46" fillId="0" borderId="0" xfId="11" applyFont="1" applyAlignment="1">
      <alignment vertical="center"/>
    </xf>
    <xf numFmtId="0" fontId="47" fillId="10" borderId="40" xfId="11" applyFont="1" applyFill="1" applyBorder="1" applyAlignment="1">
      <alignment horizontal="center" vertical="center" wrapText="1"/>
    </xf>
    <xf numFmtId="0" fontId="47" fillId="10" borderId="41" xfId="11" applyFont="1" applyFill="1" applyBorder="1" applyAlignment="1">
      <alignment horizontal="center" vertical="center" wrapText="1"/>
    </xf>
    <xf numFmtId="0" fontId="48" fillId="0" borderId="42" xfId="11" applyFont="1" applyBorder="1" applyAlignment="1">
      <alignment horizontal="center" vertical="center" wrapText="1"/>
    </xf>
    <xf numFmtId="10" fontId="48" fillId="0" borderId="42" xfId="12" applyNumberFormat="1" applyFont="1" applyBorder="1" applyAlignment="1">
      <alignment horizontal="center" vertical="center" wrapText="1"/>
    </xf>
    <xf numFmtId="10" fontId="48" fillId="0" borderId="43" xfId="12" applyNumberFormat="1" applyFont="1" applyBorder="1" applyAlignment="1">
      <alignment horizontal="center" vertical="center"/>
    </xf>
    <xf numFmtId="10" fontId="48" fillId="0" borderId="44" xfId="12" applyNumberFormat="1" applyFont="1" applyBorder="1" applyAlignment="1">
      <alignment horizontal="center" vertical="center"/>
    </xf>
    <xf numFmtId="10" fontId="48" fillId="0" borderId="44" xfId="12" applyNumberFormat="1" applyFont="1" applyBorder="1" applyAlignment="1">
      <alignment horizontal="center" vertical="center" wrapText="1"/>
    </xf>
    <xf numFmtId="0" fontId="48" fillId="0" borderId="45" xfId="11" applyFont="1" applyBorder="1" applyAlignment="1">
      <alignment horizontal="center" vertical="center" wrapText="1"/>
    </xf>
    <xf numFmtId="10" fontId="48" fillId="0" borderId="45" xfId="12" applyNumberFormat="1" applyFont="1" applyBorder="1" applyAlignment="1">
      <alignment horizontal="center" vertical="center" wrapText="1"/>
    </xf>
    <xf numFmtId="10" fontId="48" fillId="0" borderId="46" xfId="12" applyNumberFormat="1" applyFont="1" applyBorder="1" applyAlignment="1">
      <alignment horizontal="center" vertical="center"/>
    </xf>
    <xf numFmtId="10" fontId="48" fillId="0" borderId="47" xfId="12" applyNumberFormat="1" applyFont="1" applyBorder="1" applyAlignment="1">
      <alignment horizontal="center" vertical="center"/>
    </xf>
    <xf numFmtId="10" fontId="48" fillId="0" borderId="47" xfId="12" applyNumberFormat="1" applyFont="1" applyBorder="1" applyAlignment="1">
      <alignment horizontal="center" vertical="center" wrapText="1"/>
    </xf>
    <xf numFmtId="0" fontId="48" fillId="0" borderId="45" xfId="11" applyFont="1" applyBorder="1" applyAlignment="1">
      <alignment horizontal="center" vertical="center"/>
    </xf>
    <xf numFmtId="10" fontId="17" fillId="0" borderId="45" xfId="12" applyNumberFormat="1" applyFont="1" applyBorder="1"/>
    <xf numFmtId="10" fontId="17" fillId="0" borderId="46" xfId="12" applyNumberFormat="1" applyFont="1" applyBorder="1"/>
    <xf numFmtId="10" fontId="17" fillId="0" borderId="47" xfId="12" applyNumberFormat="1" applyFont="1" applyBorder="1"/>
    <xf numFmtId="0" fontId="48" fillId="0" borderId="48" xfId="11" applyFont="1" applyBorder="1" applyAlignment="1">
      <alignment horizontal="center" vertical="center"/>
    </xf>
    <xf numFmtId="10" fontId="17" fillId="0" borderId="48" xfId="12" applyNumberFormat="1" applyFont="1" applyBorder="1"/>
    <xf numFmtId="10" fontId="17" fillId="0" borderId="49" xfId="12" applyNumberFormat="1" applyFont="1" applyBorder="1"/>
    <xf numFmtId="10" fontId="17" fillId="0" borderId="50" xfId="12" applyNumberFormat="1" applyFont="1" applyBorder="1"/>
    <xf numFmtId="0" fontId="4" fillId="0" borderId="0" xfId="2" applyFont="1" applyAlignment="1">
      <alignment horizontal="left" vertical="top" wrapText="1"/>
    </xf>
    <xf numFmtId="0" fontId="2" fillId="0" borderId="0" xfId="2" applyAlignment="1">
      <alignment horizontal="left" vertical="top" wrapText="1"/>
    </xf>
    <xf numFmtId="0" fontId="4" fillId="0" borderId="0" xfId="2" applyFont="1" applyAlignment="1">
      <alignment wrapText="1"/>
    </xf>
    <xf numFmtId="0" fontId="2" fillId="0" borderId="0" xfId="2" applyAlignment="1">
      <alignment wrapText="1"/>
    </xf>
    <xf numFmtId="0" fontId="17" fillId="3" borderId="34" xfId="7" applyFill="1" applyBorder="1" applyAlignment="1" applyProtection="1">
      <alignment vertical="top" wrapText="1"/>
      <protection locked="0"/>
    </xf>
    <xf numFmtId="0" fontId="17" fillId="3" borderId="35" xfId="7" applyFill="1" applyBorder="1" applyAlignment="1" applyProtection="1">
      <alignment vertical="top"/>
      <protection locked="0"/>
    </xf>
    <xf numFmtId="0" fontId="17" fillId="3" borderId="32" xfId="7" applyFill="1" applyBorder="1" applyAlignment="1" applyProtection="1">
      <alignment vertical="top"/>
      <protection locked="0"/>
    </xf>
    <xf numFmtId="0" fontId="17" fillId="3" borderId="17" xfId="7" applyFill="1" applyBorder="1" applyAlignment="1" applyProtection="1">
      <alignment vertical="top"/>
      <protection locked="0"/>
    </xf>
    <xf numFmtId="0" fontId="17" fillId="3" borderId="0" xfId="7" applyFill="1" applyAlignment="1" applyProtection="1">
      <alignment vertical="top"/>
      <protection locked="0"/>
    </xf>
    <xf numFmtId="0" fontId="17" fillId="3" borderId="13" xfId="7" applyFill="1" applyBorder="1" applyAlignment="1" applyProtection="1">
      <alignment vertical="top"/>
      <protection locked="0"/>
    </xf>
    <xf numFmtId="0" fontId="17" fillId="3" borderId="31" xfId="7" applyFill="1" applyBorder="1" applyAlignment="1" applyProtection="1">
      <alignment vertical="top"/>
      <protection locked="0"/>
    </xf>
    <xf numFmtId="0" fontId="17" fillId="3" borderId="10" xfId="7" applyFill="1" applyBorder="1" applyAlignment="1" applyProtection="1">
      <alignment vertical="top"/>
      <protection locked="0"/>
    </xf>
    <xf numFmtId="0" fontId="17" fillId="3" borderId="20" xfId="7" applyFill="1" applyBorder="1" applyAlignment="1" applyProtection="1">
      <alignment vertical="top"/>
      <protection locked="0"/>
    </xf>
    <xf numFmtId="0" fontId="41" fillId="0" borderId="0" xfId="7" applyFont="1" applyAlignment="1">
      <alignment horizontal="center"/>
    </xf>
    <xf numFmtId="0" fontId="42" fillId="8" borderId="6" xfId="7" applyFont="1" applyFill="1" applyBorder="1" applyAlignment="1">
      <alignment horizontal="center"/>
    </xf>
    <xf numFmtId="0" fontId="42" fillId="8" borderId="8" xfId="7" applyFont="1" applyFill="1" applyBorder="1" applyAlignment="1">
      <alignment horizontal="center"/>
    </xf>
    <xf numFmtId="0" fontId="42" fillId="8" borderId="5" xfId="7" applyFont="1" applyFill="1" applyBorder="1" applyAlignment="1">
      <alignment horizontal="center"/>
    </xf>
    <xf numFmtId="0" fontId="42" fillId="8" borderId="6" xfId="7" applyFont="1" applyFill="1" applyBorder="1" applyAlignment="1">
      <alignment horizontal="left"/>
    </xf>
    <xf numFmtId="0" fontId="42" fillId="8" borderId="8" xfId="7" applyFont="1" applyFill="1" applyBorder="1" applyAlignment="1">
      <alignment horizontal="left"/>
    </xf>
  </cellXfs>
  <cellStyles count="13">
    <cellStyle name="Comma 2 2 4" xfId="6" xr:uid="{F858E2E8-AF7E-4903-AE30-AE5A0CAF5173}"/>
    <cellStyle name="Comma 2 3" xfId="9" xr:uid="{FEE5174C-F8CA-4405-962F-6417B2152415}"/>
    <cellStyle name="Comma 4" xfId="4" xr:uid="{131CDF27-1291-46F2-AF55-93F3D5E239A6}"/>
    <cellStyle name="Comma 6" xfId="5" xr:uid="{061A2434-2BC3-4FC8-B7B3-95A2639CDC61}"/>
    <cellStyle name="Normal" xfId="0" builtinId="0"/>
    <cellStyle name="Normal 18 4" xfId="3" xr:uid="{BCDE3827-DDC5-4376-8A92-DF20F4A92A7B}"/>
    <cellStyle name="Normal 2 2 2" xfId="7" xr:uid="{8AA6035F-99D2-4C02-A540-42E5E943757F}"/>
    <cellStyle name="Normal 2 2 5" xfId="2" xr:uid="{005258B3-1F75-4D51-A1A0-4858D6EBF8D6}"/>
    <cellStyle name="Normal 23" xfId="1" xr:uid="{589096F9-F659-4016-B344-3C5426C1E63D}"/>
    <cellStyle name="Normal 3" xfId="11" xr:uid="{B3E8A41E-AA98-4826-9AC0-D31754FE8E67}"/>
    <cellStyle name="Normal_Canadian" xfId="8" xr:uid="{2F30EC24-BDB5-4F3C-A0EC-068872095ACD}"/>
    <cellStyle name="Normal_F-MCT3071ADRr" xfId="10" xr:uid="{5AACED67-4C5E-4740-88F5-86CFBE945669}"/>
    <cellStyle name="Percent 2" xfId="12" xr:uid="{74A0A5FF-8750-4492-9E59-2E4F1B734072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76590-79B8-461D-9FE6-2BF91047817D}">
  <sheetPr>
    <tabColor rgb="FF002060"/>
  </sheetPr>
  <dimension ref="A1:H44"/>
  <sheetViews>
    <sheetView tabSelected="1" workbookViewId="0">
      <selection activeCell="B17" sqref="B17"/>
    </sheetView>
  </sheetViews>
  <sheetFormatPr defaultColWidth="8.88671875" defaultRowHeight="12.75"/>
  <cols>
    <col min="1" max="1" width="3.77734375" style="329" customWidth="1"/>
    <col min="2" max="2" width="58.88671875" style="329" customWidth="1"/>
    <col min="3" max="3" width="13.109375" style="329" customWidth="1"/>
    <col min="4" max="9" width="11.6640625" style="329" customWidth="1"/>
    <col min="10" max="16384" width="8.88671875" style="329"/>
  </cols>
  <sheetData>
    <row r="1" spans="1:8" s="316" customFormat="1" ht="23.25">
      <c r="A1" s="313" t="s">
        <v>281</v>
      </c>
      <c r="B1" s="314"/>
      <c r="C1" s="315" t="s">
        <v>284</v>
      </c>
    </row>
    <row r="2" spans="1:8" s="318" customFormat="1" ht="18.600000000000001" customHeight="1">
      <c r="A2" s="317" t="s">
        <v>282</v>
      </c>
      <c r="C2" s="319" t="s">
        <v>285</v>
      </c>
    </row>
    <row r="3" spans="1:8" s="316" customFormat="1" ht="18.600000000000001" customHeight="1">
      <c r="A3" s="320" t="s">
        <v>280</v>
      </c>
      <c r="B3" s="321"/>
      <c r="C3" s="322">
        <v>46022</v>
      </c>
      <c r="D3" s="323"/>
    </row>
    <row r="4" spans="1:8" s="316" customFormat="1" ht="18.600000000000001" customHeight="1">
      <c r="A4" s="324" t="s">
        <v>283</v>
      </c>
      <c r="B4" s="325"/>
      <c r="C4" s="326"/>
      <c r="D4" s="323"/>
    </row>
    <row r="5" spans="1:8" s="316" customFormat="1" ht="14.25"/>
    <row r="6" spans="1:8" ht="33.75">
      <c r="A6" s="327" t="s">
        <v>26</v>
      </c>
      <c r="B6" s="327"/>
      <c r="C6" s="328"/>
      <c r="D6" s="328"/>
      <c r="E6" s="328"/>
      <c r="F6" s="328"/>
    </row>
    <row r="7" spans="1:8" ht="15.75">
      <c r="C7" s="330"/>
    </row>
    <row r="8" spans="1:8" ht="38.25">
      <c r="A8" s="331"/>
      <c r="B8" s="332"/>
      <c r="C8" s="333" t="s">
        <v>25</v>
      </c>
      <c r="G8" s="347" t="s">
        <v>24</v>
      </c>
      <c r="H8" s="347" t="s">
        <v>23</v>
      </c>
    </row>
    <row r="9" spans="1:8" ht="15">
      <c r="A9" s="334" t="s">
        <v>22</v>
      </c>
      <c r="B9" s="335"/>
      <c r="C9" s="336"/>
      <c r="F9" s="337" t="s">
        <v>21</v>
      </c>
      <c r="G9" s="348">
        <v>2000</v>
      </c>
      <c r="H9" s="349">
        <f>G9/1.5</f>
        <v>1333.3333333333333</v>
      </c>
    </row>
    <row r="10" spans="1:8" ht="15" customHeight="1">
      <c r="A10" s="338">
        <v>1</v>
      </c>
      <c r="B10" s="338" t="s">
        <v>20</v>
      </c>
      <c r="C10" s="339">
        <f>'Asset Default Risk'!$E$57</f>
        <v>0</v>
      </c>
      <c r="F10" s="337" t="s">
        <v>19</v>
      </c>
      <c r="G10" s="348">
        <v>3000</v>
      </c>
      <c r="H10" s="349">
        <f>G10/1.5</f>
        <v>2000</v>
      </c>
    </row>
    <row r="11" spans="1:8" ht="15" customHeight="1">
      <c r="A11" s="338">
        <v>2</v>
      </c>
      <c r="B11" s="338" t="s">
        <v>18</v>
      </c>
      <c r="C11" s="339">
        <f>'Off Balance Sheet Risk'!G23</f>
        <v>0</v>
      </c>
      <c r="G11" s="350">
        <v>3000</v>
      </c>
      <c r="H11" s="350">
        <v>2000</v>
      </c>
    </row>
    <row r="12" spans="1:8" ht="15" customHeight="1">
      <c r="A12" s="338">
        <v>3</v>
      </c>
      <c r="B12" s="338" t="s">
        <v>17</v>
      </c>
      <c r="C12" s="339">
        <f>'Foreign Currency Mismatch'!H21</f>
        <v>0</v>
      </c>
    </row>
    <row r="13" spans="1:8" ht="15" customHeight="1">
      <c r="A13" s="338">
        <v>4</v>
      </c>
      <c r="B13" s="338" t="s">
        <v>16</v>
      </c>
      <c r="C13" s="339">
        <f>'Asset Liability Mismatch'!C18</f>
        <v>0</v>
      </c>
    </row>
    <row r="14" spans="1:8" ht="15" customHeight="1">
      <c r="A14" s="338">
        <v>5</v>
      </c>
      <c r="B14" s="338" t="s">
        <v>15</v>
      </c>
      <c r="C14" s="339">
        <f>'Mortality Risk'!G30</f>
        <v>0</v>
      </c>
    </row>
    <row r="15" spans="1:8" ht="15" customHeight="1">
      <c r="A15" s="338">
        <v>6</v>
      </c>
      <c r="B15" s="338" t="s">
        <v>14</v>
      </c>
      <c r="C15" s="339">
        <f>'Morbidity Risk'!F30</f>
        <v>0</v>
      </c>
    </row>
    <row r="16" spans="1:8" ht="15" customHeight="1">
      <c r="A16" s="338">
        <v>7</v>
      </c>
      <c r="B16" s="338" t="s">
        <v>13</v>
      </c>
      <c r="C16" s="339">
        <f>'Lapse Risk'!F16</f>
        <v>0</v>
      </c>
    </row>
    <row r="17" spans="1:3" ht="15" customHeight="1">
      <c r="A17" s="338">
        <v>8</v>
      </c>
      <c r="B17" s="338" t="s">
        <v>12</v>
      </c>
      <c r="C17" s="339">
        <f>'Interest Margin Risk'!F15</f>
        <v>0</v>
      </c>
    </row>
    <row r="18" spans="1:3" ht="15" customHeight="1">
      <c r="A18" s="338">
        <v>9</v>
      </c>
      <c r="B18" s="338" t="s">
        <v>11</v>
      </c>
      <c r="C18" s="339">
        <f>10%*SUM(C10:C17)</f>
        <v>0</v>
      </c>
    </row>
    <row r="19" spans="1:3" ht="15" customHeight="1">
      <c r="A19" s="338">
        <v>10</v>
      </c>
      <c r="B19" s="340" t="s">
        <v>10</v>
      </c>
      <c r="C19" s="341">
        <v>0</v>
      </c>
    </row>
    <row r="20" spans="1:3" ht="15" customHeight="1">
      <c r="A20" s="338"/>
      <c r="B20" s="340"/>
      <c r="C20" s="341"/>
    </row>
    <row r="21" spans="1:3" ht="15" customHeight="1">
      <c r="A21" s="338"/>
      <c r="B21" s="340"/>
      <c r="C21" s="341"/>
    </row>
    <row r="22" spans="1:3" ht="15" customHeight="1">
      <c r="A22" s="338">
        <v>11</v>
      </c>
      <c r="B22" s="338" t="s">
        <v>9</v>
      </c>
      <c r="C22" s="339">
        <f>SUM(C10:C17)-(SUM(C10:C13)^2+SUM(C14:C17)^2+2*50%*SUM(C10:C13)*SUM(C14:C17))^(1/2)</f>
        <v>0</v>
      </c>
    </row>
    <row r="23" spans="1:3" ht="15" customHeight="1">
      <c r="A23" s="342">
        <v>12</v>
      </c>
      <c r="B23" s="342" t="s">
        <v>8</v>
      </c>
      <c r="C23" s="343">
        <f>MAX(SUM(C10:C21)-C22,H11)</f>
        <v>2000</v>
      </c>
    </row>
    <row r="24" spans="1:3" ht="15" customHeight="1">
      <c r="A24" s="338"/>
      <c r="B24" s="338"/>
      <c r="C24" s="339"/>
    </row>
    <row r="25" spans="1:3" ht="15" customHeight="1">
      <c r="A25" s="338"/>
      <c r="B25" s="338"/>
      <c r="C25" s="339"/>
    </row>
    <row r="26" spans="1:3" ht="15" customHeight="1">
      <c r="A26" s="334" t="s">
        <v>7</v>
      </c>
      <c r="B26" s="342"/>
      <c r="C26" s="339"/>
    </row>
    <row r="27" spans="1:3" ht="15" customHeight="1">
      <c r="A27" s="338">
        <v>13</v>
      </c>
      <c r="B27" s="338" t="s">
        <v>6</v>
      </c>
      <c r="C27" s="339">
        <v>0</v>
      </c>
    </row>
    <row r="28" spans="1:3" ht="15" customHeight="1">
      <c r="A28" s="338">
        <v>14</v>
      </c>
      <c r="B28" s="338" t="s">
        <v>5</v>
      </c>
      <c r="C28" s="339">
        <v>0</v>
      </c>
    </row>
    <row r="29" spans="1:3" ht="15" customHeight="1">
      <c r="A29" s="338">
        <v>15</v>
      </c>
      <c r="B29" s="338" t="s">
        <v>4</v>
      </c>
      <c r="C29" s="339">
        <v>0</v>
      </c>
    </row>
    <row r="30" spans="1:3" ht="15" customHeight="1">
      <c r="A30" s="338"/>
      <c r="B30" s="338"/>
      <c r="C30" s="339"/>
    </row>
    <row r="31" spans="1:3" ht="15" customHeight="1">
      <c r="A31" s="342">
        <v>16</v>
      </c>
      <c r="B31" s="342" t="s">
        <v>3</v>
      </c>
      <c r="C31" s="343">
        <v>0</v>
      </c>
    </row>
    <row r="32" spans="1:3" ht="15" customHeight="1">
      <c r="A32" s="338"/>
      <c r="B32" s="338"/>
      <c r="C32" s="339"/>
    </row>
    <row r="33" spans="1:5" ht="15" customHeight="1">
      <c r="A33" s="338">
        <v>17</v>
      </c>
      <c r="B33" s="338" t="s">
        <v>2</v>
      </c>
      <c r="C33" s="339">
        <f>'Disclosure Items'!M15</f>
        <v>0</v>
      </c>
    </row>
    <row r="34" spans="1:5" ht="15" customHeight="1">
      <c r="A34" s="338"/>
      <c r="B34" s="338"/>
      <c r="C34" s="339"/>
    </row>
    <row r="35" spans="1:5" ht="15" customHeight="1">
      <c r="A35" s="334" t="s">
        <v>0</v>
      </c>
      <c r="B35" s="338"/>
      <c r="C35" s="339"/>
    </row>
    <row r="36" spans="1:5" ht="15" customHeight="1">
      <c r="A36" s="342">
        <v>18</v>
      </c>
      <c r="B36" s="342" t="s">
        <v>1</v>
      </c>
      <c r="C36" s="343">
        <f>+C31+C33-C23</f>
        <v>-2000</v>
      </c>
    </row>
    <row r="37" spans="1:5" ht="15" customHeight="1">
      <c r="A37" s="344">
        <v>19</v>
      </c>
      <c r="B37" s="344" t="s">
        <v>0</v>
      </c>
      <c r="C37" s="345">
        <f>IFERROR((C31+C33)/C23,0)</f>
        <v>0</v>
      </c>
    </row>
    <row r="38" spans="1:5" ht="15" customHeight="1"/>
    <row r="41" spans="1:5">
      <c r="A41" s="346"/>
    </row>
    <row r="42" spans="1:5">
      <c r="A42" s="346"/>
    </row>
    <row r="43" spans="1:5">
      <c r="A43" s="346"/>
      <c r="C43" s="346"/>
    </row>
    <row r="44" spans="1:5">
      <c r="A44" s="346"/>
      <c r="B44" s="346"/>
      <c r="E44" s="346"/>
    </row>
  </sheetData>
  <sheetProtection insertRows="0"/>
  <pageMargins left="0.7" right="0.7" top="0.75" bottom="0.75" header="0.3" footer="0.3"/>
  <pageSetup orientation="portrait" r:id="rId1"/>
  <customProperties>
    <customPr name="Sheet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13F0B-4A36-4A2A-A1D5-52ED12287C82}">
  <sheetPr>
    <tabColor rgb="FF00B050"/>
  </sheetPr>
  <dimension ref="A1:J16"/>
  <sheetViews>
    <sheetView workbookViewId="0">
      <selection activeCell="E51" sqref="E51"/>
    </sheetView>
  </sheetViews>
  <sheetFormatPr defaultColWidth="7.88671875" defaultRowHeight="15"/>
  <cols>
    <col min="1" max="1" width="3.77734375" customWidth="1"/>
    <col min="2" max="2" width="43.33203125" style="2" bestFit="1" customWidth="1"/>
    <col min="3" max="6" width="14.109375" style="2" customWidth="1"/>
    <col min="7" max="7" width="8.6640625" style="2" bestFit="1" customWidth="1"/>
    <col min="8" max="16384" width="7.88671875" style="2"/>
  </cols>
  <sheetData>
    <row r="1" spans="1:10" s="16" customFormat="1" ht="23.25">
      <c r="A1" s="313" t="s">
        <v>281</v>
      </c>
      <c r="B1" s="314"/>
      <c r="C1" s="315" t="str">
        <f>'Regulatory Capital Ratio'!C1</f>
        <v>Insurer Name</v>
      </c>
    </row>
    <row r="2" spans="1:10" customFormat="1">
      <c r="A2" s="317" t="s">
        <v>282</v>
      </c>
      <c r="B2" s="318"/>
      <c r="C2" s="319" t="str">
        <f>'Regulatory Capital Ratio'!C2</f>
        <v>Insurer Type</v>
      </c>
    </row>
    <row r="3" spans="1:10" s="16" customFormat="1">
      <c r="A3" s="320" t="s">
        <v>280</v>
      </c>
      <c r="B3" s="321"/>
      <c r="C3" s="322">
        <f>'Regulatory Capital Ratio'!C3</f>
        <v>46022</v>
      </c>
      <c r="D3" s="18"/>
      <c r="E3" s="17"/>
    </row>
    <row r="4" spans="1:10" s="16" customFormat="1" ht="15.75">
      <c r="A4" s="324" t="s">
        <v>283</v>
      </c>
      <c r="B4" s="325"/>
      <c r="C4" s="326"/>
      <c r="D4" s="18"/>
      <c r="E4" s="17"/>
    </row>
    <row r="5" spans="1:10" s="16" customFormat="1" ht="14.25"/>
    <row r="6" spans="1:10" s="1" customFormat="1" ht="33.75">
      <c r="A6" s="15" t="s">
        <v>230</v>
      </c>
      <c r="B6" s="15"/>
      <c r="C6" s="15"/>
      <c r="D6" s="14"/>
      <c r="E6" s="14"/>
      <c r="F6" s="14"/>
      <c r="G6" s="14"/>
    </row>
    <row r="7" spans="1:10" ht="12.75">
      <c r="A7" s="104"/>
    </row>
    <row r="8" spans="1:10">
      <c r="A8" s="249"/>
      <c r="B8" s="248"/>
      <c r="C8" s="247"/>
      <c r="D8" s="246" t="s">
        <v>131</v>
      </c>
      <c r="E8" s="246" t="s">
        <v>130</v>
      </c>
      <c r="F8" s="245" t="s">
        <v>129</v>
      </c>
    </row>
    <row r="9" spans="1:10" ht="60">
      <c r="A9" s="105"/>
      <c r="B9" s="244" t="s">
        <v>229</v>
      </c>
      <c r="C9" s="243" t="s">
        <v>228</v>
      </c>
      <c r="D9" s="243" t="s">
        <v>227</v>
      </c>
      <c r="E9" s="243" t="s">
        <v>226</v>
      </c>
      <c r="F9" s="160" t="s">
        <v>225</v>
      </c>
    </row>
    <row r="10" spans="1:10">
      <c r="A10" s="7"/>
      <c r="B10" s="242"/>
      <c r="C10" s="241"/>
      <c r="D10" s="240" t="s">
        <v>25</v>
      </c>
      <c r="E10" s="240" t="s">
        <v>25</v>
      </c>
      <c r="F10" s="239" t="s">
        <v>25</v>
      </c>
    </row>
    <row r="11" spans="1:10" ht="12.75">
      <c r="A11" s="7">
        <v>1</v>
      </c>
      <c r="B11" s="238" t="s">
        <v>224</v>
      </c>
      <c r="C11" s="236" t="s">
        <v>222</v>
      </c>
      <c r="D11" s="113"/>
      <c r="E11" s="113"/>
      <c r="F11" s="235">
        <f>ABS(E11-D11)</f>
        <v>0</v>
      </c>
      <c r="J11" s="170"/>
    </row>
    <row r="12" spans="1:10" ht="12.75">
      <c r="A12" s="7">
        <v>2</v>
      </c>
      <c r="B12" s="238" t="s">
        <v>223</v>
      </c>
      <c r="C12" s="236" t="s">
        <v>222</v>
      </c>
      <c r="D12" s="113"/>
      <c r="E12" s="113"/>
      <c r="F12" s="235">
        <f>ABS(E12-D12)</f>
        <v>0</v>
      </c>
    </row>
    <row r="13" spans="1:10" ht="12.75">
      <c r="A13" s="7">
        <v>3</v>
      </c>
      <c r="B13" s="237" t="s">
        <v>221</v>
      </c>
      <c r="C13" s="236" t="s">
        <v>220</v>
      </c>
      <c r="D13" s="113"/>
      <c r="E13" s="113"/>
      <c r="F13" s="235">
        <f>ABS(E13-D13)</f>
        <v>0</v>
      </c>
    </row>
    <row r="14" spans="1:10" ht="12.75">
      <c r="A14" s="7"/>
      <c r="B14" s="234"/>
      <c r="C14" s="178"/>
      <c r="D14" s="233"/>
      <c r="E14" s="233"/>
      <c r="F14" s="79"/>
    </row>
    <row r="15" spans="1:10" ht="12.75">
      <c r="A15" s="7"/>
      <c r="B15" s="234"/>
      <c r="C15" s="178"/>
      <c r="D15" s="233"/>
      <c r="E15" s="233"/>
      <c r="F15" s="79"/>
    </row>
    <row r="16" spans="1:10" ht="12.75">
      <c r="A16" s="24">
        <v>4</v>
      </c>
      <c r="B16" s="232" t="s">
        <v>219</v>
      </c>
      <c r="C16" s="231"/>
      <c r="D16" s="230"/>
      <c r="E16" s="230"/>
      <c r="F16" s="229">
        <f>SUM(F11:F15)</f>
        <v>0</v>
      </c>
    </row>
  </sheetData>
  <sheetProtection insertRows="0"/>
  <pageMargins left="0.7" right="0.7" top="0.75" bottom="0.75" header="0.3" footer="0.3"/>
  <pageSetup orientation="portrait" r:id="rId1"/>
  <customProperties>
    <customPr name="Sheet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A9175-4FF6-4E3B-BFF8-0501547DC8DB}">
  <sheetPr>
    <tabColor rgb="FF00B050"/>
  </sheetPr>
  <dimension ref="A1:F25"/>
  <sheetViews>
    <sheetView workbookViewId="0">
      <selection activeCell="C26" sqref="C26"/>
    </sheetView>
  </sheetViews>
  <sheetFormatPr defaultColWidth="7.88671875" defaultRowHeight="12.75"/>
  <cols>
    <col min="1" max="1" width="3.88671875" style="2" customWidth="1"/>
    <col min="2" max="2" width="41.33203125" style="2" customWidth="1"/>
    <col min="3" max="6" width="14.44140625" style="2" customWidth="1"/>
    <col min="7" max="16384" width="7.88671875" style="2"/>
  </cols>
  <sheetData>
    <row r="1" spans="1:6" s="16" customFormat="1" ht="23.25">
      <c r="A1" s="313" t="s">
        <v>281</v>
      </c>
      <c r="B1" s="314"/>
      <c r="C1" s="315" t="str">
        <f>'Regulatory Capital Ratio'!C1</f>
        <v>Insurer Name</v>
      </c>
    </row>
    <row r="2" spans="1:6" customFormat="1" ht="15">
      <c r="A2" s="317" t="s">
        <v>282</v>
      </c>
      <c r="B2" s="318"/>
      <c r="C2" s="319" t="str">
        <f>'Regulatory Capital Ratio'!C2</f>
        <v>Insurer Type</v>
      </c>
    </row>
    <row r="3" spans="1:6" s="16" customFormat="1" ht="15">
      <c r="A3" s="320" t="s">
        <v>280</v>
      </c>
      <c r="B3" s="321"/>
      <c r="C3" s="322">
        <f>'Regulatory Capital Ratio'!C3</f>
        <v>46022</v>
      </c>
      <c r="D3" s="17"/>
    </row>
    <row r="4" spans="1:6" s="16" customFormat="1" ht="15.75">
      <c r="A4" s="324" t="s">
        <v>283</v>
      </c>
      <c r="B4" s="325"/>
      <c r="C4" s="326"/>
      <c r="D4" s="17"/>
    </row>
    <row r="5" spans="1:6" s="16" customFormat="1" ht="14.25"/>
    <row r="6" spans="1:6" s="1" customFormat="1" ht="33.75">
      <c r="A6" s="15" t="s">
        <v>240</v>
      </c>
      <c r="B6" s="15"/>
      <c r="C6" s="14"/>
      <c r="D6" s="14"/>
      <c r="E6" s="14"/>
      <c r="F6" s="14"/>
    </row>
    <row r="8" spans="1:6" ht="15">
      <c r="A8" s="270"/>
      <c r="B8" s="269"/>
      <c r="C8" s="246" t="s">
        <v>131</v>
      </c>
      <c r="D8" s="269" t="s">
        <v>130</v>
      </c>
      <c r="E8" s="246" t="s">
        <v>129</v>
      </c>
      <c r="F8" s="245" t="s">
        <v>151</v>
      </c>
    </row>
    <row r="9" spans="1:6" ht="30">
      <c r="A9" s="37"/>
      <c r="B9" s="268" t="s">
        <v>239</v>
      </c>
      <c r="C9" s="243" t="s">
        <v>238</v>
      </c>
      <c r="D9" s="268" t="s">
        <v>179</v>
      </c>
      <c r="E9" s="243" t="s">
        <v>165</v>
      </c>
      <c r="F9" s="160" t="s">
        <v>237</v>
      </c>
    </row>
    <row r="10" spans="1:6" ht="15">
      <c r="A10" s="267"/>
      <c r="B10" s="267"/>
      <c r="C10" s="266"/>
      <c r="D10" s="265" t="s">
        <v>25</v>
      </c>
      <c r="E10" s="264"/>
      <c r="F10" s="239" t="s">
        <v>25</v>
      </c>
    </row>
    <row r="11" spans="1:6" ht="51">
      <c r="A11" s="7">
        <v>1</v>
      </c>
      <c r="B11" s="259" t="s">
        <v>236</v>
      </c>
      <c r="C11" s="261" t="s">
        <v>179</v>
      </c>
      <c r="D11" s="211"/>
      <c r="E11" s="263">
        <v>0</v>
      </c>
      <c r="F11" s="256">
        <f>E11*D11</f>
        <v>0</v>
      </c>
    </row>
    <row r="12" spans="1:6" ht="38.25">
      <c r="A12" s="7">
        <v>2</v>
      </c>
      <c r="B12" s="259" t="s">
        <v>235</v>
      </c>
      <c r="C12" s="261" t="s">
        <v>179</v>
      </c>
      <c r="D12" s="211"/>
      <c r="E12" s="262">
        <v>5.0000000000000001E-3</v>
      </c>
      <c r="F12" s="256">
        <f>E12*D12</f>
        <v>0</v>
      </c>
    </row>
    <row r="13" spans="1:6">
      <c r="A13" s="7">
        <v>3</v>
      </c>
      <c r="B13" s="259" t="s">
        <v>186</v>
      </c>
      <c r="C13" s="261" t="s">
        <v>179</v>
      </c>
      <c r="D13" s="211"/>
      <c r="E13" s="215">
        <v>0.01</v>
      </c>
      <c r="F13" s="256">
        <f>E13*D13</f>
        <v>0</v>
      </c>
    </row>
    <row r="14" spans="1:6">
      <c r="A14" s="260"/>
      <c r="B14" s="259"/>
      <c r="C14" s="258"/>
      <c r="D14" s="257"/>
      <c r="E14" s="215"/>
      <c r="F14" s="256"/>
    </row>
    <row r="15" spans="1:6">
      <c r="A15" s="24">
        <v>4</v>
      </c>
      <c r="B15" s="255" t="s">
        <v>234</v>
      </c>
      <c r="C15" s="231"/>
      <c r="D15" s="254">
        <f>SUM(D11:D13)</f>
        <v>0</v>
      </c>
      <c r="E15" s="231"/>
      <c r="F15" s="253">
        <f>SUM(F11:F13)</f>
        <v>0</v>
      </c>
    </row>
    <row r="16" spans="1:6">
      <c r="F16" s="252"/>
    </row>
    <row r="18" spans="1:6">
      <c r="A18" s="2" t="s">
        <v>233</v>
      </c>
    </row>
    <row r="19" spans="1:6" ht="29.25" customHeight="1">
      <c r="A19" s="251" t="s">
        <v>232</v>
      </c>
      <c r="B19" s="396" t="s">
        <v>231</v>
      </c>
      <c r="C19" s="397"/>
      <c r="D19" s="397"/>
      <c r="E19" s="397"/>
      <c r="F19" s="397"/>
    </row>
    <row r="20" spans="1:6" ht="15">
      <c r="A20" s="250"/>
      <c r="B20" s="398"/>
      <c r="C20" s="399"/>
      <c r="D20" s="399"/>
      <c r="E20" s="399"/>
      <c r="F20" s="399"/>
    </row>
    <row r="22" spans="1:6">
      <c r="A22" s="250"/>
    </row>
    <row r="25" spans="1:6">
      <c r="A25" s="250"/>
      <c r="B25" s="250"/>
    </row>
  </sheetData>
  <mergeCells count="2">
    <mergeCell ref="B19:F19"/>
    <mergeCell ref="B20:F20"/>
  </mergeCells>
  <pageMargins left="0.7" right="0.7" top="0.75" bottom="0.75" header="0.3" footer="0.3"/>
  <pageSetup orientation="portrait" r:id="rId1"/>
  <customProperties>
    <customPr name="Sheet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20377-9BF1-4773-B5A7-3A4A86F912A3}">
  <sheetPr>
    <tabColor rgb="FF7030A0"/>
  </sheetPr>
  <dimension ref="A1:O51"/>
  <sheetViews>
    <sheetView topLeftCell="A5" zoomScaleNormal="100" workbookViewId="0">
      <selection activeCell="F26" sqref="F26"/>
    </sheetView>
  </sheetViews>
  <sheetFormatPr defaultColWidth="7.88671875" defaultRowHeight="12.75"/>
  <cols>
    <col min="1" max="1" width="8.77734375" style="271" customWidth="1"/>
    <col min="2" max="2" width="37.6640625" style="271" customWidth="1"/>
    <col min="3" max="13" width="13.33203125" style="271" customWidth="1"/>
    <col min="14" max="15" width="9.33203125" style="271" bestFit="1" customWidth="1"/>
    <col min="16" max="16" width="10.33203125" style="271" bestFit="1" customWidth="1"/>
    <col min="17" max="17" width="10.33203125" style="271" customWidth="1"/>
    <col min="18" max="16384" width="7.88671875" style="271"/>
  </cols>
  <sheetData>
    <row r="1" spans="1:15" s="16" customFormat="1" ht="23.25">
      <c r="A1" s="313" t="s">
        <v>281</v>
      </c>
      <c r="B1" s="314"/>
      <c r="C1" s="315" t="str">
        <f>'Regulatory Capital Ratio'!C1</f>
        <v>Insurer Name</v>
      </c>
    </row>
    <row r="2" spans="1:15" customFormat="1" ht="15">
      <c r="A2" s="317" t="s">
        <v>282</v>
      </c>
      <c r="B2" s="318"/>
      <c r="C2" s="319" t="str">
        <f>'Regulatory Capital Ratio'!C2</f>
        <v>Insurer Type</v>
      </c>
    </row>
    <row r="3" spans="1:15" s="16" customFormat="1" ht="15">
      <c r="A3" s="320" t="s">
        <v>280</v>
      </c>
      <c r="B3" s="321"/>
      <c r="C3" s="322">
        <f>'Regulatory Capital Ratio'!C3</f>
        <v>46022</v>
      </c>
      <c r="D3" s="17"/>
    </row>
    <row r="4" spans="1:15" s="16" customFormat="1" ht="15.75">
      <c r="A4" s="324" t="s">
        <v>283</v>
      </c>
      <c r="B4" s="325"/>
      <c r="C4" s="326"/>
      <c r="D4" s="17"/>
    </row>
    <row r="5" spans="1:15" s="16" customFormat="1" ht="14.25"/>
    <row r="6" spans="1:15" s="1" customFormat="1" ht="33.75">
      <c r="A6" s="15" t="s">
        <v>279</v>
      </c>
      <c r="B6" s="15"/>
      <c r="C6" s="14"/>
      <c r="D6" s="14"/>
      <c r="E6" s="14"/>
      <c r="F6" s="14"/>
    </row>
    <row r="7" spans="1:15" s="2" customFormat="1"/>
    <row r="8" spans="1:15" ht="14.45" customHeight="1">
      <c r="A8" s="311"/>
      <c r="C8" s="311"/>
      <c r="D8" s="311"/>
      <c r="E8" s="311"/>
      <c r="F8" s="311"/>
      <c r="G8" s="311"/>
      <c r="H8" s="311"/>
      <c r="I8" s="311"/>
      <c r="J8" s="311"/>
      <c r="K8" s="311"/>
      <c r="L8" s="311"/>
    </row>
    <row r="9" spans="1:15" ht="15">
      <c r="B9" s="273" t="s">
        <v>278</v>
      </c>
    </row>
    <row r="10" spans="1:15">
      <c r="B10" s="271" t="s">
        <v>277</v>
      </c>
    </row>
    <row r="11" spans="1:15" ht="12.75" customHeight="1">
      <c r="B11" s="310"/>
      <c r="C11" s="351" t="s">
        <v>276</v>
      </c>
      <c r="D11" s="351" t="s">
        <v>275</v>
      </c>
      <c r="E11" s="351" t="s">
        <v>274</v>
      </c>
      <c r="F11" s="351" t="s">
        <v>273</v>
      </c>
      <c r="G11" s="351" t="s">
        <v>272</v>
      </c>
      <c r="H11" s="351" t="s">
        <v>271</v>
      </c>
      <c r="I11" s="351" t="s">
        <v>270</v>
      </c>
      <c r="J11" s="351" t="s">
        <v>269</v>
      </c>
      <c r="K11" s="351" t="s">
        <v>268</v>
      </c>
      <c r="L11" s="351" t="s">
        <v>267</v>
      </c>
      <c r="M11" s="352" t="s">
        <v>244</v>
      </c>
    </row>
    <row r="12" spans="1:15" ht="12.75" customHeight="1">
      <c r="B12" s="308" t="s">
        <v>266</v>
      </c>
      <c r="C12" s="309"/>
      <c r="D12" s="309"/>
      <c r="E12" s="309"/>
      <c r="F12" s="309"/>
      <c r="G12" s="309"/>
      <c r="H12" s="309"/>
      <c r="I12" s="309"/>
      <c r="J12" s="309"/>
      <c r="K12" s="309"/>
      <c r="L12" s="309"/>
      <c r="M12" s="306"/>
      <c r="O12" s="271" t="s">
        <v>265</v>
      </c>
    </row>
    <row r="13" spans="1:15" ht="12.75" customHeight="1">
      <c r="B13" s="308" t="s">
        <v>264</v>
      </c>
      <c r="C13" s="307"/>
      <c r="D13" s="307"/>
      <c r="E13" s="307"/>
      <c r="F13" s="307"/>
      <c r="G13" s="307"/>
      <c r="H13" s="307"/>
      <c r="I13" s="307"/>
      <c r="J13" s="307"/>
      <c r="K13" s="307"/>
      <c r="L13" s="307"/>
      <c r="M13" s="306"/>
      <c r="O13" s="271" t="s">
        <v>263</v>
      </c>
    </row>
    <row r="14" spans="1:15" ht="15" customHeight="1">
      <c r="A14" s="302" t="s">
        <v>258</v>
      </c>
      <c r="B14" s="305" t="s">
        <v>262</v>
      </c>
      <c r="C14" s="304">
        <v>0</v>
      </c>
      <c r="D14" s="304">
        <v>0</v>
      </c>
      <c r="E14" s="304">
        <v>0</v>
      </c>
      <c r="F14" s="304">
        <v>0</v>
      </c>
      <c r="G14" s="304">
        <v>0</v>
      </c>
      <c r="H14" s="304">
        <v>0</v>
      </c>
      <c r="I14" s="304">
        <v>0</v>
      </c>
      <c r="J14" s="304">
        <v>0</v>
      </c>
      <c r="K14" s="304">
        <v>0</v>
      </c>
      <c r="L14" s="304">
        <v>0</v>
      </c>
      <c r="M14" s="303">
        <f>SUM(C14:L14)</f>
        <v>0</v>
      </c>
      <c r="O14" s="271" t="s">
        <v>261</v>
      </c>
    </row>
    <row r="15" spans="1:15">
      <c r="A15" s="302" t="s">
        <v>258</v>
      </c>
      <c r="B15" s="305" t="s">
        <v>2</v>
      </c>
      <c r="C15" s="304">
        <v>0</v>
      </c>
      <c r="D15" s="304">
        <v>0</v>
      </c>
      <c r="E15" s="304">
        <v>0</v>
      </c>
      <c r="F15" s="304">
        <v>0</v>
      </c>
      <c r="G15" s="304">
        <v>0</v>
      </c>
      <c r="H15" s="304">
        <v>0</v>
      </c>
      <c r="I15" s="304">
        <v>0</v>
      </c>
      <c r="J15" s="304">
        <v>0</v>
      </c>
      <c r="K15" s="304">
        <v>0</v>
      </c>
      <c r="L15" s="304">
        <v>0</v>
      </c>
      <c r="M15" s="303">
        <f>SUM(C15:L15)</f>
        <v>0</v>
      </c>
    </row>
    <row r="16" spans="1:15">
      <c r="A16" s="302" t="s">
        <v>258</v>
      </c>
      <c r="B16" s="305" t="s">
        <v>260</v>
      </c>
      <c r="C16" s="304">
        <v>0</v>
      </c>
      <c r="D16" s="304">
        <v>0</v>
      </c>
      <c r="E16" s="304">
        <v>0</v>
      </c>
      <c r="F16" s="304">
        <v>0</v>
      </c>
      <c r="G16" s="304">
        <v>0</v>
      </c>
      <c r="H16" s="304">
        <v>0</v>
      </c>
      <c r="I16" s="304">
        <v>0</v>
      </c>
      <c r="J16" s="304">
        <v>0</v>
      </c>
      <c r="K16" s="304">
        <v>0</v>
      </c>
      <c r="L16" s="304">
        <v>0</v>
      </c>
      <c r="M16" s="303">
        <f>SUM(C16:L16)</f>
        <v>0</v>
      </c>
    </row>
    <row r="17" spans="1:13">
      <c r="A17" s="302" t="s">
        <v>258</v>
      </c>
      <c r="B17" s="305" t="s">
        <v>259</v>
      </c>
      <c r="C17" s="304"/>
      <c r="D17" s="304"/>
      <c r="E17" s="304"/>
      <c r="F17" s="304"/>
      <c r="G17" s="304"/>
      <c r="H17" s="304"/>
      <c r="I17" s="304"/>
      <c r="J17" s="304"/>
      <c r="K17" s="304"/>
      <c r="L17" s="304"/>
      <c r="M17" s="303">
        <f>SUM(C17:L17)</f>
        <v>0</v>
      </c>
    </row>
    <row r="18" spans="1:13">
      <c r="A18" s="302" t="s">
        <v>258</v>
      </c>
      <c r="B18" s="301" t="s">
        <v>257</v>
      </c>
      <c r="C18" s="300">
        <v>0</v>
      </c>
      <c r="D18" s="300">
        <v>0</v>
      </c>
      <c r="E18" s="300">
        <v>0</v>
      </c>
      <c r="F18" s="300">
        <v>0</v>
      </c>
      <c r="G18" s="300">
        <v>0</v>
      </c>
      <c r="H18" s="300">
        <v>0</v>
      </c>
      <c r="I18" s="300">
        <v>0</v>
      </c>
      <c r="J18" s="300">
        <v>0</v>
      </c>
      <c r="K18" s="300">
        <v>0</v>
      </c>
      <c r="L18" s="300">
        <v>0</v>
      </c>
      <c r="M18" s="299">
        <f>SUM(C18:L18)</f>
        <v>0</v>
      </c>
    </row>
    <row r="19" spans="1:13">
      <c r="B19" s="298" t="s">
        <v>256</v>
      </c>
    </row>
    <row r="20" spans="1:13" ht="14.25">
      <c r="B20" s="297" t="s">
        <v>255</v>
      </c>
    </row>
    <row r="21" spans="1:13" ht="15">
      <c r="B21" s="273"/>
    </row>
    <row r="23" spans="1:13" ht="15">
      <c r="B23" s="273" t="s">
        <v>254</v>
      </c>
    </row>
    <row r="24" spans="1:13">
      <c r="B24" s="296" t="s">
        <v>253</v>
      </c>
      <c r="C24" s="295"/>
      <c r="D24" s="295"/>
      <c r="E24" s="294"/>
      <c r="F24" s="293">
        <f>'Asset Default Risk'!C55-'Asset Default Risk'!C45-'Asset Default Risk'!C29</f>
        <v>0</v>
      </c>
    </row>
    <row r="25" spans="1:13">
      <c r="B25" s="292" t="s">
        <v>252</v>
      </c>
      <c r="C25" s="291"/>
      <c r="D25" s="291"/>
      <c r="E25" s="290"/>
      <c r="F25" s="289"/>
    </row>
    <row r="26" spans="1:13">
      <c r="B26" s="288" t="s">
        <v>251</v>
      </c>
      <c r="C26" s="286"/>
      <c r="D26" s="286"/>
      <c r="E26" s="285"/>
      <c r="F26" s="287">
        <v>0</v>
      </c>
      <c r="I26" s="283"/>
    </row>
    <row r="27" spans="1:13">
      <c r="B27" s="288" t="s">
        <v>250</v>
      </c>
      <c r="C27" s="286"/>
      <c r="D27" s="286"/>
      <c r="E27" s="285"/>
      <c r="F27" s="287">
        <v>0</v>
      </c>
      <c r="I27" s="283"/>
    </row>
    <row r="28" spans="1:13">
      <c r="B28" s="288" t="s">
        <v>249</v>
      </c>
      <c r="C28" s="286"/>
      <c r="D28" s="286"/>
      <c r="E28" s="285"/>
      <c r="F28" s="287">
        <v>0</v>
      </c>
      <c r="I28" s="283"/>
    </row>
    <row r="29" spans="1:13">
      <c r="B29" s="288" t="s">
        <v>248</v>
      </c>
      <c r="C29" s="286"/>
      <c r="D29" s="286"/>
      <c r="E29" s="285"/>
      <c r="F29" s="287">
        <v>0</v>
      </c>
      <c r="I29" s="283"/>
    </row>
    <row r="30" spans="1:13">
      <c r="B30" s="288" t="s">
        <v>247</v>
      </c>
      <c r="C30" s="286"/>
      <c r="D30" s="286"/>
      <c r="E30" s="285"/>
      <c r="F30" s="287">
        <v>0</v>
      </c>
      <c r="I30" s="283"/>
    </row>
    <row r="31" spans="1:13">
      <c r="B31" s="282" t="s">
        <v>246</v>
      </c>
      <c r="C31" s="286"/>
      <c r="D31" s="286"/>
      <c r="E31" s="285"/>
      <c r="F31" s="284"/>
      <c r="I31" s="283"/>
    </row>
    <row r="32" spans="1:13">
      <c r="B32" s="282" t="s">
        <v>245</v>
      </c>
      <c r="C32" s="286"/>
      <c r="D32" s="286"/>
      <c r="E32" s="285"/>
      <c r="F32" s="284"/>
      <c r="I32" s="283"/>
    </row>
    <row r="33" spans="2:12">
      <c r="B33" s="282" t="s">
        <v>244</v>
      </c>
      <c r="C33" s="280"/>
      <c r="D33" s="280"/>
      <c r="E33" s="279"/>
      <c r="F33" s="278">
        <f>SUM(F24:F31)-F32</f>
        <v>0</v>
      </c>
    </row>
    <row r="34" spans="2:12">
      <c r="B34" s="282" t="s">
        <v>243</v>
      </c>
      <c r="C34" s="281"/>
      <c r="D34" s="280"/>
      <c r="E34" s="279"/>
      <c r="F34" s="278"/>
      <c r="L34" s="274"/>
    </row>
    <row r="35" spans="2:12" s="274" customFormat="1">
      <c r="B35" s="277" t="s">
        <v>242</v>
      </c>
      <c r="C35" s="276"/>
      <c r="D35" s="276"/>
      <c r="E35" s="275"/>
      <c r="F35" s="275">
        <f>F34-F33</f>
        <v>0</v>
      </c>
      <c r="L35" s="271"/>
    </row>
    <row r="37" spans="2:12" ht="15">
      <c r="B37" s="273" t="s">
        <v>241</v>
      </c>
    </row>
    <row r="38" spans="2:12">
      <c r="B38" s="400"/>
      <c r="C38" s="401"/>
      <c r="D38" s="401"/>
      <c r="E38" s="401"/>
      <c r="F38" s="402"/>
    </row>
    <row r="39" spans="2:12">
      <c r="B39" s="403"/>
      <c r="C39" s="404"/>
      <c r="D39" s="404"/>
      <c r="E39" s="404"/>
      <c r="F39" s="405"/>
    </row>
    <row r="40" spans="2:12">
      <c r="B40" s="403"/>
      <c r="C40" s="404"/>
      <c r="D40" s="404"/>
      <c r="E40" s="404"/>
      <c r="F40" s="405"/>
    </row>
    <row r="41" spans="2:12">
      <c r="B41" s="403"/>
      <c r="C41" s="404"/>
      <c r="D41" s="404"/>
      <c r="E41" s="404"/>
      <c r="F41" s="405"/>
    </row>
    <row r="42" spans="2:12">
      <c r="B42" s="403"/>
      <c r="C42" s="404"/>
      <c r="D42" s="404"/>
      <c r="E42" s="404"/>
      <c r="F42" s="405"/>
    </row>
    <row r="43" spans="2:12">
      <c r="B43" s="403"/>
      <c r="C43" s="404"/>
      <c r="D43" s="404"/>
      <c r="E43" s="404"/>
      <c r="F43" s="405"/>
    </row>
    <row r="44" spans="2:12">
      <c r="B44" s="403"/>
      <c r="C44" s="404"/>
      <c r="D44" s="404"/>
      <c r="E44" s="404"/>
      <c r="F44" s="405"/>
    </row>
    <row r="45" spans="2:12">
      <c r="B45" s="403"/>
      <c r="C45" s="404"/>
      <c r="D45" s="404"/>
      <c r="E45" s="404"/>
      <c r="F45" s="405"/>
    </row>
    <row r="46" spans="2:12">
      <c r="B46" s="406"/>
      <c r="C46" s="407"/>
      <c r="D46" s="407"/>
      <c r="E46" s="407"/>
      <c r="F46" s="408"/>
    </row>
    <row r="51" spans="2:2">
      <c r="B51" s="272"/>
    </row>
  </sheetData>
  <sheetProtection insertColumns="0"/>
  <mergeCells count="1">
    <mergeCell ref="B38:F46"/>
  </mergeCells>
  <dataValidations count="1">
    <dataValidation type="list" allowBlank="1" showInputMessage="1" showErrorMessage="1" sqref="C12:L12" xr:uid="{D950BFA2-A497-4ADC-8C37-CC842F3E97A5}">
      <formula1>$O$12:$O$14</formula1>
    </dataValidation>
  </dataValidations>
  <pageMargins left="0.7" right="0.7" top="0.75" bottom="0.75" header="0.3" footer="0.3"/>
  <pageSetup orientation="portrait" r:id="rId1"/>
  <customProperties>
    <customPr name="Sheet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12083-8993-4770-8375-744445E2DB89}">
  <sheetPr>
    <tabColor rgb="FF7030A0"/>
  </sheetPr>
  <dimension ref="A1:G29"/>
  <sheetViews>
    <sheetView showGridLines="0" workbookViewId="0">
      <selection activeCell="E8" sqref="E8"/>
    </sheetView>
  </sheetViews>
  <sheetFormatPr defaultRowHeight="12.75"/>
  <cols>
    <col min="1" max="1" width="58.6640625" style="271" customWidth="1"/>
    <col min="2" max="2" width="15.21875" style="271" customWidth="1"/>
    <col min="3" max="3" width="13.33203125" style="271" customWidth="1"/>
    <col min="4" max="5" width="9.88671875" style="271" customWidth="1"/>
    <col min="6" max="7" width="12.33203125" style="271" customWidth="1"/>
    <col min="8" max="256" width="9.21875" style="271"/>
    <col min="257" max="257" width="58.6640625" style="271" customWidth="1"/>
    <col min="258" max="258" width="15.21875" style="271" customWidth="1"/>
    <col min="259" max="259" width="13.33203125" style="271" customWidth="1"/>
    <col min="260" max="261" width="9.88671875" style="271" customWidth="1"/>
    <col min="262" max="263" width="12.33203125" style="271" customWidth="1"/>
    <col min="264" max="512" width="9.21875" style="271"/>
    <col min="513" max="513" width="58.6640625" style="271" customWidth="1"/>
    <col min="514" max="514" width="15.21875" style="271" customWidth="1"/>
    <col min="515" max="515" width="13.33203125" style="271" customWidth="1"/>
    <col min="516" max="517" width="9.88671875" style="271" customWidth="1"/>
    <col min="518" max="519" width="12.33203125" style="271" customWidth="1"/>
    <col min="520" max="768" width="9.21875" style="271"/>
    <col min="769" max="769" width="58.6640625" style="271" customWidth="1"/>
    <col min="770" max="770" width="15.21875" style="271" customWidth="1"/>
    <col min="771" max="771" width="13.33203125" style="271" customWidth="1"/>
    <col min="772" max="773" width="9.88671875" style="271" customWidth="1"/>
    <col min="774" max="775" width="12.33203125" style="271" customWidth="1"/>
    <col min="776" max="1024" width="9.21875" style="271"/>
    <col min="1025" max="1025" width="58.6640625" style="271" customWidth="1"/>
    <col min="1026" max="1026" width="15.21875" style="271" customWidth="1"/>
    <col min="1027" max="1027" width="13.33203125" style="271" customWidth="1"/>
    <col min="1028" max="1029" width="9.88671875" style="271" customWidth="1"/>
    <col min="1030" max="1031" width="12.33203125" style="271" customWidth="1"/>
    <col min="1032" max="1280" width="9.21875" style="271"/>
    <col min="1281" max="1281" width="58.6640625" style="271" customWidth="1"/>
    <col min="1282" max="1282" width="15.21875" style="271" customWidth="1"/>
    <col min="1283" max="1283" width="13.33203125" style="271" customWidth="1"/>
    <col min="1284" max="1285" width="9.88671875" style="271" customWidth="1"/>
    <col min="1286" max="1287" width="12.33203125" style="271" customWidth="1"/>
    <col min="1288" max="1536" width="9.21875" style="271"/>
    <col min="1537" max="1537" width="58.6640625" style="271" customWidth="1"/>
    <col min="1538" max="1538" width="15.21875" style="271" customWidth="1"/>
    <col min="1539" max="1539" width="13.33203125" style="271" customWidth="1"/>
    <col min="1540" max="1541" width="9.88671875" style="271" customWidth="1"/>
    <col min="1542" max="1543" width="12.33203125" style="271" customWidth="1"/>
    <col min="1544" max="1792" width="9.21875" style="271"/>
    <col min="1793" max="1793" width="58.6640625" style="271" customWidth="1"/>
    <col min="1794" max="1794" width="15.21875" style="271" customWidth="1"/>
    <col min="1795" max="1795" width="13.33203125" style="271" customWidth="1"/>
    <col min="1796" max="1797" width="9.88671875" style="271" customWidth="1"/>
    <col min="1798" max="1799" width="12.33203125" style="271" customWidth="1"/>
    <col min="1800" max="2048" width="9.21875" style="271"/>
    <col min="2049" max="2049" width="58.6640625" style="271" customWidth="1"/>
    <col min="2050" max="2050" width="15.21875" style="271" customWidth="1"/>
    <col min="2051" max="2051" width="13.33203125" style="271" customWidth="1"/>
    <col min="2052" max="2053" width="9.88671875" style="271" customWidth="1"/>
    <col min="2054" max="2055" width="12.33203125" style="271" customWidth="1"/>
    <col min="2056" max="2304" width="9.21875" style="271"/>
    <col min="2305" max="2305" width="58.6640625" style="271" customWidth="1"/>
    <col min="2306" max="2306" width="15.21875" style="271" customWidth="1"/>
    <col min="2307" max="2307" width="13.33203125" style="271" customWidth="1"/>
    <col min="2308" max="2309" width="9.88671875" style="271" customWidth="1"/>
    <col min="2310" max="2311" width="12.33203125" style="271" customWidth="1"/>
    <col min="2312" max="2560" width="9.21875" style="271"/>
    <col min="2561" max="2561" width="58.6640625" style="271" customWidth="1"/>
    <col min="2562" max="2562" width="15.21875" style="271" customWidth="1"/>
    <col min="2563" max="2563" width="13.33203125" style="271" customWidth="1"/>
    <col min="2564" max="2565" width="9.88671875" style="271" customWidth="1"/>
    <col min="2566" max="2567" width="12.33203125" style="271" customWidth="1"/>
    <col min="2568" max="2816" width="9.21875" style="271"/>
    <col min="2817" max="2817" width="58.6640625" style="271" customWidth="1"/>
    <col min="2818" max="2818" width="15.21875" style="271" customWidth="1"/>
    <col min="2819" max="2819" width="13.33203125" style="271" customWidth="1"/>
    <col min="2820" max="2821" width="9.88671875" style="271" customWidth="1"/>
    <col min="2822" max="2823" width="12.33203125" style="271" customWidth="1"/>
    <col min="2824" max="3072" width="9.21875" style="271"/>
    <col min="3073" max="3073" width="58.6640625" style="271" customWidth="1"/>
    <col min="3074" max="3074" width="15.21875" style="271" customWidth="1"/>
    <col min="3075" max="3075" width="13.33203125" style="271" customWidth="1"/>
    <col min="3076" max="3077" width="9.88671875" style="271" customWidth="1"/>
    <col min="3078" max="3079" width="12.33203125" style="271" customWidth="1"/>
    <col min="3080" max="3328" width="9.21875" style="271"/>
    <col min="3329" max="3329" width="58.6640625" style="271" customWidth="1"/>
    <col min="3330" max="3330" width="15.21875" style="271" customWidth="1"/>
    <col min="3331" max="3331" width="13.33203125" style="271" customWidth="1"/>
    <col min="3332" max="3333" width="9.88671875" style="271" customWidth="1"/>
    <col min="3334" max="3335" width="12.33203125" style="271" customWidth="1"/>
    <col min="3336" max="3584" width="9.21875" style="271"/>
    <col min="3585" max="3585" width="58.6640625" style="271" customWidth="1"/>
    <col min="3586" max="3586" width="15.21875" style="271" customWidth="1"/>
    <col min="3587" max="3587" width="13.33203125" style="271" customWidth="1"/>
    <col min="3588" max="3589" width="9.88671875" style="271" customWidth="1"/>
    <col min="3590" max="3591" width="12.33203125" style="271" customWidth="1"/>
    <col min="3592" max="3840" width="9.21875" style="271"/>
    <col min="3841" max="3841" width="58.6640625" style="271" customWidth="1"/>
    <col min="3842" max="3842" width="15.21875" style="271" customWidth="1"/>
    <col min="3843" max="3843" width="13.33203125" style="271" customWidth="1"/>
    <col min="3844" max="3845" width="9.88671875" style="271" customWidth="1"/>
    <col min="3846" max="3847" width="12.33203125" style="271" customWidth="1"/>
    <col min="3848" max="4096" width="9.21875" style="271"/>
    <col min="4097" max="4097" width="58.6640625" style="271" customWidth="1"/>
    <col min="4098" max="4098" width="15.21875" style="271" customWidth="1"/>
    <col min="4099" max="4099" width="13.33203125" style="271" customWidth="1"/>
    <col min="4100" max="4101" width="9.88671875" style="271" customWidth="1"/>
    <col min="4102" max="4103" width="12.33203125" style="271" customWidth="1"/>
    <col min="4104" max="4352" width="9.21875" style="271"/>
    <col min="4353" max="4353" width="58.6640625" style="271" customWidth="1"/>
    <col min="4354" max="4354" width="15.21875" style="271" customWidth="1"/>
    <col min="4355" max="4355" width="13.33203125" style="271" customWidth="1"/>
    <col min="4356" max="4357" width="9.88671875" style="271" customWidth="1"/>
    <col min="4358" max="4359" width="12.33203125" style="271" customWidth="1"/>
    <col min="4360" max="4608" width="9.21875" style="271"/>
    <col min="4609" max="4609" width="58.6640625" style="271" customWidth="1"/>
    <col min="4610" max="4610" width="15.21875" style="271" customWidth="1"/>
    <col min="4611" max="4611" width="13.33203125" style="271" customWidth="1"/>
    <col min="4612" max="4613" width="9.88671875" style="271" customWidth="1"/>
    <col min="4614" max="4615" width="12.33203125" style="271" customWidth="1"/>
    <col min="4616" max="4864" width="9.21875" style="271"/>
    <col min="4865" max="4865" width="58.6640625" style="271" customWidth="1"/>
    <col min="4866" max="4866" width="15.21875" style="271" customWidth="1"/>
    <col min="4867" max="4867" width="13.33203125" style="271" customWidth="1"/>
    <col min="4868" max="4869" width="9.88671875" style="271" customWidth="1"/>
    <col min="4870" max="4871" width="12.33203125" style="271" customWidth="1"/>
    <col min="4872" max="5120" width="9.21875" style="271"/>
    <col min="5121" max="5121" width="58.6640625" style="271" customWidth="1"/>
    <col min="5122" max="5122" width="15.21875" style="271" customWidth="1"/>
    <col min="5123" max="5123" width="13.33203125" style="271" customWidth="1"/>
    <col min="5124" max="5125" width="9.88671875" style="271" customWidth="1"/>
    <col min="5126" max="5127" width="12.33203125" style="271" customWidth="1"/>
    <col min="5128" max="5376" width="9.21875" style="271"/>
    <col min="5377" max="5377" width="58.6640625" style="271" customWidth="1"/>
    <col min="5378" max="5378" width="15.21875" style="271" customWidth="1"/>
    <col min="5379" max="5379" width="13.33203125" style="271" customWidth="1"/>
    <col min="5380" max="5381" width="9.88671875" style="271" customWidth="1"/>
    <col min="5382" max="5383" width="12.33203125" style="271" customWidth="1"/>
    <col min="5384" max="5632" width="9.21875" style="271"/>
    <col min="5633" max="5633" width="58.6640625" style="271" customWidth="1"/>
    <col min="5634" max="5634" width="15.21875" style="271" customWidth="1"/>
    <col min="5635" max="5635" width="13.33203125" style="271" customWidth="1"/>
    <col min="5636" max="5637" width="9.88671875" style="271" customWidth="1"/>
    <col min="5638" max="5639" width="12.33203125" style="271" customWidth="1"/>
    <col min="5640" max="5888" width="9.21875" style="271"/>
    <col min="5889" max="5889" width="58.6640625" style="271" customWidth="1"/>
    <col min="5890" max="5890" width="15.21875" style="271" customWidth="1"/>
    <col min="5891" max="5891" width="13.33203125" style="271" customWidth="1"/>
    <col min="5892" max="5893" width="9.88671875" style="271" customWidth="1"/>
    <col min="5894" max="5895" width="12.33203125" style="271" customWidth="1"/>
    <col min="5896" max="6144" width="9.21875" style="271"/>
    <col min="6145" max="6145" width="58.6640625" style="271" customWidth="1"/>
    <col min="6146" max="6146" width="15.21875" style="271" customWidth="1"/>
    <col min="6147" max="6147" width="13.33203125" style="271" customWidth="1"/>
    <col min="6148" max="6149" width="9.88671875" style="271" customWidth="1"/>
    <col min="6150" max="6151" width="12.33203125" style="271" customWidth="1"/>
    <col min="6152" max="6400" width="9.21875" style="271"/>
    <col min="6401" max="6401" width="58.6640625" style="271" customWidth="1"/>
    <col min="6402" max="6402" width="15.21875" style="271" customWidth="1"/>
    <col min="6403" max="6403" width="13.33203125" style="271" customWidth="1"/>
    <col min="6404" max="6405" width="9.88671875" style="271" customWidth="1"/>
    <col min="6406" max="6407" width="12.33203125" style="271" customWidth="1"/>
    <col min="6408" max="6656" width="9.21875" style="271"/>
    <col min="6657" max="6657" width="58.6640625" style="271" customWidth="1"/>
    <col min="6658" max="6658" width="15.21875" style="271" customWidth="1"/>
    <col min="6659" max="6659" width="13.33203125" style="271" customWidth="1"/>
    <col min="6660" max="6661" width="9.88671875" style="271" customWidth="1"/>
    <col min="6662" max="6663" width="12.33203125" style="271" customWidth="1"/>
    <col min="6664" max="6912" width="9.21875" style="271"/>
    <col min="6913" max="6913" width="58.6640625" style="271" customWidth="1"/>
    <col min="6914" max="6914" width="15.21875" style="271" customWidth="1"/>
    <col min="6915" max="6915" width="13.33203125" style="271" customWidth="1"/>
    <col min="6916" max="6917" width="9.88671875" style="271" customWidth="1"/>
    <col min="6918" max="6919" width="12.33203125" style="271" customWidth="1"/>
    <col min="6920" max="7168" width="9.21875" style="271"/>
    <col min="7169" max="7169" width="58.6640625" style="271" customWidth="1"/>
    <col min="7170" max="7170" width="15.21875" style="271" customWidth="1"/>
    <col min="7171" max="7171" width="13.33203125" style="271" customWidth="1"/>
    <col min="7172" max="7173" width="9.88671875" style="271" customWidth="1"/>
    <col min="7174" max="7175" width="12.33203125" style="271" customWidth="1"/>
    <col min="7176" max="7424" width="9.21875" style="271"/>
    <col min="7425" max="7425" width="58.6640625" style="271" customWidth="1"/>
    <col min="7426" max="7426" width="15.21875" style="271" customWidth="1"/>
    <col min="7427" max="7427" width="13.33203125" style="271" customWidth="1"/>
    <col min="7428" max="7429" width="9.88671875" style="271" customWidth="1"/>
    <col min="7430" max="7431" width="12.33203125" style="271" customWidth="1"/>
    <col min="7432" max="7680" width="9.21875" style="271"/>
    <col min="7681" max="7681" width="58.6640625" style="271" customWidth="1"/>
    <col min="7682" max="7682" width="15.21875" style="271" customWidth="1"/>
    <col min="7683" max="7683" width="13.33203125" style="271" customWidth="1"/>
    <col min="7684" max="7685" width="9.88671875" style="271" customWidth="1"/>
    <col min="7686" max="7687" width="12.33203125" style="271" customWidth="1"/>
    <col min="7688" max="7936" width="9.21875" style="271"/>
    <col min="7937" max="7937" width="58.6640625" style="271" customWidth="1"/>
    <col min="7938" max="7938" width="15.21875" style="271" customWidth="1"/>
    <col min="7939" max="7939" width="13.33203125" style="271" customWidth="1"/>
    <col min="7940" max="7941" width="9.88671875" style="271" customWidth="1"/>
    <col min="7942" max="7943" width="12.33203125" style="271" customWidth="1"/>
    <col min="7944" max="8192" width="9.21875" style="271"/>
    <col min="8193" max="8193" width="58.6640625" style="271" customWidth="1"/>
    <col min="8194" max="8194" width="15.21875" style="271" customWidth="1"/>
    <col min="8195" max="8195" width="13.33203125" style="271" customWidth="1"/>
    <col min="8196" max="8197" width="9.88671875" style="271" customWidth="1"/>
    <col min="8198" max="8199" width="12.33203125" style="271" customWidth="1"/>
    <col min="8200" max="8448" width="9.21875" style="271"/>
    <col min="8449" max="8449" width="58.6640625" style="271" customWidth="1"/>
    <col min="8450" max="8450" width="15.21875" style="271" customWidth="1"/>
    <col min="8451" max="8451" width="13.33203125" style="271" customWidth="1"/>
    <col min="8452" max="8453" width="9.88671875" style="271" customWidth="1"/>
    <col min="8454" max="8455" width="12.33203125" style="271" customWidth="1"/>
    <col min="8456" max="8704" width="9.21875" style="271"/>
    <col min="8705" max="8705" width="58.6640625" style="271" customWidth="1"/>
    <col min="8706" max="8706" width="15.21875" style="271" customWidth="1"/>
    <col min="8707" max="8707" width="13.33203125" style="271" customWidth="1"/>
    <col min="8708" max="8709" width="9.88671875" style="271" customWidth="1"/>
    <col min="8710" max="8711" width="12.33203125" style="271" customWidth="1"/>
    <col min="8712" max="8960" width="9.21875" style="271"/>
    <col min="8961" max="8961" width="58.6640625" style="271" customWidth="1"/>
    <col min="8962" max="8962" width="15.21875" style="271" customWidth="1"/>
    <col min="8963" max="8963" width="13.33203125" style="271" customWidth="1"/>
    <col min="8964" max="8965" width="9.88671875" style="271" customWidth="1"/>
    <col min="8966" max="8967" width="12.33203125" style="271" customWidth="1"/>
    <col min="8968" max="9216" width="9.21875" style="271"/>
    <col min="9217" max="9217" width="58.6640625" style="271" customWidth="1"/>
    <col min="9218" max="9218" width="15.21875" style="271" customWidth="1"/>
    <col min="9219" max="9219" width="13.33203125" style="271" customWidth="1"/>
    <col min="9220" max="9221" width="9.88671875" style="271" customWidth="1"/>
    <col min="9222" max="9223" width="12.33203125" style="271" customWidth="1"/>
    <col min="9224" max="9472" width="9.21875" style="271"/>
    <col min="9473" max="9473" width="58.6640625" style="271" customWidth="1"/>
    <col min="9474" max="9474" width="15.21875" style="271" customWidth="1"/>
    <col min="9475" max="9475" width="13.33203125" style="271" customWidth="1"/>
    <col min="9476" max="9477" width="9.88671875" style="271" customWidth="1"/>
    <col min="9478" max="9479" width="12.33203125" style="271" customWidth="1"/>
    <col min="9480" max="9728" width="9.21875" style="271"/>
    <col min="9729" max="9729" width="58.6640625" style="271" customWidth="1"/>
    <col min="9730" max="9730" width="15.21875" style="271" customWidth="1"/>
    <col min="9731" max="9731" width="13.33203125" style="271" customWidth="1"/>
    <col min="9732" max="9733" width="9.88671875" style="271" customWidth="1"/>
    <col min="9734" max="9735" width="12.33203125" style="271" customWidth="1"/>
    <col min="9736" max="9984" width="9.21875" style="271"/>
    <col min="9985" max="9985" width="58.6640625" style="271" customWidth="1"/>
    <col min="9986" max="9986" width="15.21875" style="271" customWidth="1"/>
    <col min="9987" max="9987" width="13.33203125" style="271" customWidth="1"/>
    <col min="9988" max="9989" width="9.88671875" style="271" customWidth="1"/>
    <col min="9990" max="9991" width="12.33203125" style="271" customWidth="1"/>
    <col min="9992" max="10240" width="9.21875" style="271"/>
    <col min="10241" max="10241" width="58.6640625" style="271" customWidth="1"/>
    <col min="10242" max="10242" width="15.21875" style="271" customWidth="1"/>
    <col min="10243" max="10243" width="13.33203125" style="271" customWidth="1"/>
    <col min="10244" max="10245" width="9.88671875" style="271" customWidth="1"/>
    <col min="10246" max="10247" width="12.33203125" style="271" customWidth="1"/>
    <col min="10248" max="10496" width="9.21875" style="271"/>
    <col min="10497" max="10497" width="58.6640625" style="271" customWidth="1"/>
    <col min="10498" max="10498" width="15.21875" style="271" customWidth="1"/>
    <col min="10499" max="10499" width="13.33203125" style="271" customWidth="1"/>
    <col min="10500" max="10501" width="9.88671875" style="271" customWidth="1"/>
    <col min="10502" max="10503" width="12.33203125" style="271" customWidth="1"/>
    <col min="10504" max="10752" width="9.21875" style="271"/>
    <col min="10753" max="10753" width="58.6640625" style="271" customWidth="1"/>
    <col min="10754" max="10754" width="15.21875" style="271" customWidth="1"/>
    <col min="10755" max="10755" width="13.33203125" style="271" customWidth="1"/>
    <col min="10756" max="10757" width="9.88671875" style="271" customWidth="1"/>
    <col min="10758" max="10759" width="12.33203125" style="271" customWidth="1"/>
    <col min="10760" max="11008" width="9.21875" style="271"/>
    <col min="11009" max="11009" width="58.6640625" style="271" customWidth="1"/>
    <col min="11010" max="11010" width="15.21875" style="271" customWidth="1"/>
    <col min="11011" max="11011" width="13.33203125" style="271" customWidth="1"/>
    <col min="11012" max="11013" width="9.88671875" style="271" customWidth="1"/>
    <col min="11014" max="11015" width="12.33203125" style="271" customWidth="1"/>
    <col min="11016" max="11264" width="9.21875" style="271"/>
    <col min="11265" max="11265" width="58.6640625" style="271" customWidth="1"/>
    <col min="11266" max="11266" width="15.21875" style="271" customWidth="1"/>
    <col min="11267" max="11267" width="13.33203125" style="271" customWidth="1"/>
    <col min="11268" max="11269" width="9.88671875" style="271" customWidth="1"/>
    <col min="11270" max="11271" width="12.33203125" style="271" customWidth="1"/>
    <col min="11272" max="11520" width="9.21875" style="271"/>
    <col min="11521" max="11521" width="58.6640625" style="271" customWidth="1"/>
    <col min="11522" max="11522" width="15.21875" style="271" customWidth="1"/>
    <col min="11523" max="11523" width="13.33203125" style="271" customWidth="1"/>
    <col min="11524" max="11525" width="9.88671875" style="271" customWidth="1"/>
    <col min="11526" max="11527" width="12.33203125" style="271" customWidth="1"/>
    <col min="11528" max="11776" width="9.21875" style="271"/>
    <col min="11777" max="11777" width="58.6640625" style="271" customWidth="1"/>
    <col min="11778" max="11778" width="15.21875" style="271" customWidth="1"/>
    <col min="11779" max="11779" width="13.33203125" style="271" customWidth="1"/>
    <col min="11780" max="11781" width="9.88671875" style="271" customWidth="1"/>
    <col min="11782" max="11783" width="12.33203125" style="271" customWidth="1"/>
    <col min="11784" max="12032" width="9.21875" style="271"/>
    <col min="12033" max="12033" width="58.6640625" style="271" customWidth="1"/>
    <col min="12034" max="12034" width="15.21875" style="271" customWidth="1"/>
    <col min="12035" max="12035" width="13.33203125" style="271" customWidth="1"/>
    <col min="12036" max="12037" width="9.88671875" style="271" customWidth="1"/>
    <col min="12038" max="12039" width="12.33203125" style="271" customWidth="1"/>
    <col min="12040" max="12288" width="9.21875" style="271"/>
    <col min="12289" max="12289" width="58.6640625" style="271" customWidth="1"/>
    <col min="12290" max="12290" width="15.21875" style="271" customWidth="1"/>
    <col min="12291" max="12291" width="13.33203125" style="271" customWidth="1"/>
    <col min="12292" max="12293" width="9.88671875" style="271" customWidth="1"/>
    <col min="12294" max="12295" width="12.33203125" style="271" customWidth="1"/>
    <col min="12296" max="12544" width="9.21875" style="271"/>
    <col min="12545" max="12545" width="58.6640625" style="271" customWidth="1"/>
    <col min="12546" max="12546" width="15.21875" style="271" customWidth="1"/>
    <col min="12547" max="12547" width="13.33203125" style="271" customWidth="1"/>
    <col min="12548" max="12549" width="9.88671875" style="271" customWidth="1"/>
    <col min="12550" max="12551" width="12.33203125" style="271" customWidth="1"/>
    <col min="12552" max="12800" width="9.21875" style="271"/>
    <col min="12801" max="12801" width="58.6640625" style="271" customWidth="1"/>
    <col min="12802" max="12802" width="15.21875" style="271" customWidth="1"/>
    <col min="12803" max="12803" width="13.33203125" style="271" customWidth="1"/>
    <col min="12804" max="12805" width="9.88671875" style="271" customWidth="1"/>
    <col min="12806" max="12807" width="12.33203125" style="271" customWidth="1"/>
    <col min="12808" max="13056" width="9.21875" style="271"/>
    <col min="13057" max="13057" width="58.6640625" style="271" customWidth="1"/>
    <col min="13058" max="13058" width="15.21875" style="271" customWidth="1"/>
    <col min="13059" max="13059" width="13.33203125" style="271" customWidth="1"/>
    <col min="13060" max="13061" width="9.88671875" style="271" customWidth="1"/>
    <col min="13062" max="13063" width="12.33203125" style="271" customWidth="1"/>
    <col min="13064" max="13312" width="9.21875" style="271"/>
    <col min="13313" max="13313" width="58.6640625" style="271" customWidth="1"/>
    <col min="13314" max="13314" width="15.21875" style="271" customWidth="1"/>
    <col min="13315" max="13315" width="13.33203125" style="271" customWidth="1"/>
    <col min="13316" max="13317" width="9.88671875" style="271" customWidth="1"/>
    <col min="13318" max="13319" width="12.33203125" style="271" customWidth="1"/>
    <col min="13320" max="13568" width="9.21875" style="271"/>
    <col min="13569" max="13569" width="58.6640625" style="271" customWidth="1"/>
    <col min="13570" max="13570" width="15.21875" style="271" customWidth="1"/>
    <col min="13571" max="13571" width="13.33203125" style="271" customWidth="1"/>
    <col min="13572" max="13573" width="9.88671875" style="271" customWidth="1"/>
    <col min="13574" max="13575" width="12.33203125" style="271" customWidth="1"/>
    <col min="13576" max="13824" width="9.21875" style="271"/>
    <col min="13825" max="13825" width="58.6640625" style="271" customWidth="1"/>
    <col min="13826" max="13826" width="15.21875" style="271" customWidth="1"/>
    <col min="13827" max="13827" width="13.33203125" style="271" customWidth="1"/>
    <col min="13828" max="13829" width="9.88671875" style="271" customWidth="1"/>
    <col min="13830" max="13831" width="12.33203125" style="271" customWidth="1"/>
    <col min="13832" max="14080" width="9.21875" style="271"/>
    <col min="14081" max="14081" width="58.6640625" style="271" customWidth="1"/>
    <col min="14082" max="14082" width="15.21875" style="271" customWidth="1"/>
    <col min="14083" max="14083" width="13.33203125" style="271" customWidth="1"/>
    <col min="14084" max="14085" width="9.88671875" style="271" customWidth="1"/>
    <col min="14086" max="14087" width="12.33203125" style="271" customWidth="1"/>
    <col min="14088" max="14336" width="9.21875" style="271"/>
    <col min="14337" max="14337" width="58.6640625" style="271" customWidth="1"/>
    <col min="14338" max="14338" width="15.21875" style="271" customWidth="1"/>
    <col min="14339" max="14339" width="13.33203125" style="271" customWidth="1"/>
    <col min="14340" max="14341" width="9.88671875" style="271" customWidth="1"/>
    <col min="14342" max="14343" width="12.33203125" style="271" customWidth="1"/>
    <col min="14344" max="14592" width="9.21875" style="271"/>
    <col min="14593" max="14593" width="58.6640625" style="271" customWidth="1"/>
    <col min="14594" max="14594" width="15.21875" style="271" customWidth="1"/>
    <col min="14595" max="14595" width="13.33203125" style="271" customWidth="1"/>
    <col min="14596" max="14597" width="9.88671875" style="271" customWidth="1"/>
    <col min="14598" max="14599" width="12.33203125" style="271" customWidth="1"/>
    <col min="14600" max="14848" width="9.21875" style="271"/>
    <col min="14849" max="14849" width="58.6640625" style="271" customWidth="1"/>
    <col min="14850" max="14850" width="15.21875" style="271" customWidth="1"/>
    <col min="14851" max="14851" width="13.33203125" style="271" customWidth="1"/>
    <col min="14852" max="14853" width="9.88671875" style="271" customWidth="1"/>
    <col min="14854" max="14855" width="12.33203125" style="271" customWidth="1"/>
    <col min="14856" max="15104" width="9.21875" style="271"/>
    <col min="15105" max="15105" width="58.6640625" style="271" customWidth="1"/>
    <col min="15106" max="15106" width="15.21875" style="271" customWidth="1"/>
    <col min="15107" max="15107" width="13.33203125" style="271" customWidth="1"/>
    <col min="15108" max="15109" width="9.88671875" style="271" customWidth="1"/>
    <col min="15110" max="15111" width="12.33203125" style="271" customWidth="1"/>
    <col min="15112" max="15360" width="9.21875" style="271"/>
    <col min="15361" max="15361" width="58.6640625" style="271" customWidth="1"/>
    <col min="15362" max="15362" width="15.21875" style="271" customWidth="1"/>
    <col min="15363" max="15363" width="13.33203125" style="271" customWidth="1"/>
    <col min="15364" max="15365" width="9.88671875" style="271" customWidth="1"/>
    <col min="15366" max="15367" width="12.33203125" style="271" customWidth="1"/>
    <col min="15368" max="15616" width="9.21875" style="271"/>
    <col min="15617" max="15617" width="58.6640625" style="271" customWidth="1"/>
    <col min="15618" max="15618" width="15.21875" style="271" customWidth="1"/>
    <col min="15619" max="15619" width="13.33203125" style="271" customWidth="1"/>
    <col min="15620" max="15621" width="9.88671875" style="271" customWidth="1"/>
    <col min="15622" max="15623" width="12.33203125" style="271" customWidth="1"/>
    <col min="15624" max="15872" width="9.21875" style="271"/>
    <col min="15873" max="15873" width="58.6640625" style="271" customWidth="1"/>
    <col min="15874" max="15874" width="15.21875" style="271" customWidth="1"/>
    <col min="15875" max="15875" width="13.33203125" style="271" customWidth="1"/>
    <col min="15876" max="15877" width="9.88671875" style="271" customWidth="1"/>
    <col min="15878" max="15879" width="12.33203125" style="271" customWidth="1"/>
    <col min="15880" max="16128" width="9.21875" style="271"/>
    <col min="16129" max="16129" width="58.6640625" style="271" customWidth="1"/>
    <col min="16130" max="16130" width="15.21875" style="271" customWidth="1"/>
    <col min="16131" max="16131" width="13.33203125" style="271" customWidth="1"/>
    <col min="16132" max="16133" width="9.88671875" style="271" customWidth="1"/>
    <col min="16134" max="16135" width="12.33203125" style="271" customWidth="1"/>
    <col min="16136" max="16384" width="9.21875" style="271"/>
  </cols>
  <sheetData>
    <row r="1" spans="1:7" ht="18">
      <c r="A1" s="409" t="s">
        <v>286</v>
      </c>
      <c r="B1" s="409"/>
      <c r="C1" s="409"/>
      <c r="D1" s="409"/>
      <c r="E1" s="409"/>
      <c r="F1" s="409"/>
      <c r="G1" s="409"/>
    </row>
    <row r="2" spans="1:7" ht="18">
      <c r="A2" s="311"/>
      <c r="B2" s="311"/>
    </row>
    <row r="3" spans="1:7" ht="15">
      <c r="A3" s="353" t="s">
        <v>287</v>
      </c>
      <c r="B3" s="353"/>
      <c r="C3" s="354"/>
    </row>
    <row r="4" spans="1:7" ht="15.75">
      <c r="A4" s="353"/>
      <c r="B4" s="410" t="s">
        <v>288</v>
      </c>
      <c r="C4" s="411"/>
      <c r="D4" s="410" t="s">
        <v>289</v>
      </c>
      <c r="E4" s="411"/>
      <c r="F4" s="412" t="s">
        <v>290</v>
      </c>
      <c r="G4" s="412"/>
    </row>
    <row r="5" spans="1:7" s="357" customFormat="1" ht="15.75">
      <c r="B5" s="355" t="s">
        <v>291</v>
      </c>
      <c r="C5" s="355" t="s">
        <v>292</v>
      </c>
      <c r="D5" s="355" t="s">
        <v>291</v>
      </c>
      <c r="E5" s="355" t="s">
        <v>292</v>
      </c>
      <c r="F5" s="355" t="s">
        <v>291</v>
      </c>
      <c r="G5" s="356" t="s">
        <v>292</v>
      </c>
    </row>
    <row r="6" spans="1:7" ht="15.75">
      <c r="A6" s="358" t="s">
        <v>293</v>
      </c>
      <c r="B6" s="359"/>
      <c r="C6" s="359"/>
      <c r="D6" s="359"/>
      <c r="E6" s="359"/>
      <c r="F6" s="359"/>
      <c r="G6" s="359"/>
    </row>
    <row r="7" spans="1:7">
      <c r="A7" s="360" t="s">
        <v>294</v>
      </c>
      <c r="B7" s="361">
        <f t="shared" ref="B7:G7" si="0">SUM(B8:B11)</f>
        <v>0</v>
      </c>
      <c r="C7" s="361">
        <f t="shared" si="0"/>
        <v>0</v>
      </c>
      <c r="D7" s="361">
        <f t="shared" si="0"/>
        <v>0</v>
      </c>
      <c r="E7" s="361">
        <f t="shared" si="0"/>
        <v>0</v>
      </c>
      <c r="F7" s="361">
        <f t="shared" si="0"/>
        <v>0</v>
      </c>
      <c r="G7" s="361">
        <f t="shared" si="0"/>
        <v>0</v>
      </c>
    </row>
    <row r="8" spans="1:7" ht="15">
      <c r="A8" s="362" t="s">
        <v>295</v>
      </c>
      <c r="B8" s="363"/>
      <c r="C8" s="364"/>
      <c r="D8" s="364"/>
      <c r="E8" s="364"/>
      <c r="F8" s="364"/>
      <c r="G8" s="364"/>
    </row>
    <row r="9" spans="1:7" ht="15">
      <c r="A9" s="362" t="s">
        <v>296</v>
      </c>
      <c r="B9" s="363"/>
      <c r="C9" s="364"/>
      <c r="D9" s="364"/>
      <c r="E9" s="364"/>
      <c r="F9" s="364"/>
      <c r="G9" s="364"/>
    </row>
    <row r="10" spans="1:7" ht="15">
      <c r="A10" s="362" t="s">
        <v>297</v>
      </c>
      <c r="B10" s="363"/>
      <c r="C10" s="364"/>
      <c r="D10" s="364"/>
      <c r="E10" s="364"/>
      <c r="F10" s="364"/>
      <c r="G10" s="364"/>
    </row>
    <row r="11" spans="1:7" ht="15">
      <c r="A11" s="362" t="s">
        <v>298</v>
      </c>
      <c r="B11" s="363"/>
      <c r="C11" s="364"/>
      <c r="D11" s="364"/>
      <c r="E11" s="364"/>
      <c r="F11" s="364"/>
      <c r="G11" s="364"/>
    </row>
    <row r="12" spans="1:7">
      <c r="A12" s="360" t="s">
        <v>299</v>
      </c>
      <c r="B12" s="361">
        <f t="shared" ref="B12:G12" si="1">SUM(B13:B15)</f>
        <v>0</v>
      </c>
      <c r="C12" s="361">
        <f t="shared" si="1"/>
        <v>0</v>
      </c>
      <c r="D12" s="361">
        <f t="shared" si="1"/>
        <v>0</v>
      </c>
      <c r="E12" s="361">
        <f t="shared" si="1"/>
        <v>0</v>
      </c>
      <c r="F12" s="361">
        <f t="shared" si="1"/>
        <v>0</v>
      </c>
      <c r="G12" s="361">
        <f t="shared" si="1"/>
        <v>0</v>
      </c>
    </row>
    <row r="13" spans="1:7" ht="15">
      <c r="A13" s="362" t="s">
        <v>300</v>
      </c>
      <c r="B13" s="363"/>
      <c r="C13" s="364"/>
      <c r="D13" s="364"/>
      <c r="E13" s="364"/>
      <c r="F13" s="364"/>
      <c r="G13" s="364"/>
    </row>
    <row r="14" spans="1:7" ht="15">
      <c r="A14" s="362" t="s">
        <v>301</v>
      </c>
      <c r="B14" s="363"/>
      <c r="C14" s="364"/>
      <c r="D14" s="364"/>
      <c r="E14" s="364"/>
      <c r="F14" s="364"/>
      <c r="G14" s="364"/>
    </row>
    <row r="15" spans="1:7" ht="15">
      <c r="A15" s="362" t="s">
        <v>298</v>
      </c>
      <c r="B15" s="363"/>
      <c r="C15" s="364"/>
      <c r="D15" s="364"/>
      <c r="E15" s="364"/>
      <c r="F15" s="364"/>
      <c r="G15" s="364"/>
    </row>
    <row r="16" spans="1:7">
      <c r="A16" s="360" t="s">
        <v>302</v>
      </c>
      <c r="B16" s="361">
        <f t="shared" ref="B16:G16" si="2">SUM(B17:B19)</f>
        <v>0</v>
      </c>
      <c r="C16" s="361">
        <f t="shared" si="2"/>
        <v>0</v>
      </c>
      <c r="D16" s="361">
        <f t="shared" si="2"/>
        <v>0</v>
      </c>
      <c r="E16" s="361">
        <f t="shared" si="2"/>
        <v>0</v>
      </c>
      <c r="F16" s="361">
        <f t="shared" si="2"/>
        <v>0</v>
      </c>
      <c r="G16" s="361">
        <f t="shared" si="2"/>
        <v>0</v>
      </c>
    </row>
    <row r="17" spans="1:7" ht="15">
      <c r="A17" s="362" t="s">
        <v>303</v>
      </c>
      <c r="B17" s="363"/>
      <c r="C17" s="364"/>
      <c r="D17" s="364"/>
      <c r="E17" s="364"/>
      <c r="F17" s="364"/>
      <c r="G17" s="364"/>
    </row>
    <row r="18" spans="1:7" ht="15">
      <c r="A18" s="362" t="s">
        <v>304</v>
      </c>
      <c r="B18" s="363"/>
      <c r="C18" s="364"/>
      <c r="D18" s="364"/>
      <c r="E18" s="364"/>
      <c r="F18" s="364"/>
      <c r="G18" s="364"/>
    </row>
    <row r="19" spans="1:7" ht="15">
      <c r="A19" s="362" t="s">
        <v>298</v>
      </c>
      <c r="B19" s="363"/>
      <c r="C19" s="364"/>
      <c r="D19" s="364"/>
      <c r="E19" s="364"/>
      <c r="F19" s="364"/>
      <c r="G19" s="364"/>
    </row>
    <row r="20" spans="1:7">
      <c r="A20" s="360" t="s">
        <v>305</v>
      </c>
      <c r="B20" s="361"/>
      <c r="C20" s="365"/>
      <c r="D20" s="365"/>
      <c r="E20" s="365"/>
      <c r="F20" s="365"/>
      <c r="G20" s="365"/>
    </row>
    <row r="21" spans="1:7">
      <c r="A21" s="360" t="s">
        <v>55</v>
      </c>
      <c r="B21" s="361">
        <f t="shared" ref="B21:G21" si="3">SUM(B22:B23)</f>
        <v>0</v>
      </c>
      <c r="C21" s="361">
        <f t="shared" si="3"/>
        <v>0</v>
      </c>
      <c r="D21" s="361">
        <f t="shared" si="3"/>
        <v>0</v>
      </c>
      <c r="E21" s="361">
        <f t="shared" si="3"/>
        <v>0</v>
      </c>
      <c r="F21" s="361">
        <f t="shared" si="3"/>
        <v>0</v>
      </c>
      <c r="G21" s="361">
        <f t="shared" si="3"/>
        <v>0</v>
      </c>
    </row>
    <row r="22" spans="1:7" ht="15">
      <c r="A22" s="362" t="s">
        <v>306</v>
      </c>
      <c r="B22" s="363"/>
      <c r="C22" s="364"/>
      <c r="D22" s="364"/>
      <c r="E22" s="364"/>
      <c r="F22" s="364"/>
      <c r="G22" s="364"/>
    </row>
    <row r="23" spans="1:7" ht="15">
      <c r="A23" s="362" t="s">
        <v>298</v>
      </c>
      <c r="B23" s="363"/>
      <c r="C23" s="364"/>
      <c r="D23" s="364"/>
      <c r="E23" s="364"/>
      <c r="F23" s="364"/>
      <c r="G23" s="364"/>
    </row>
    <row r="24" spans="1:7" ht="15.75">
      <c r="A24" s="366" t="s">
        <v>307</v>
      </c>
      <c r="B24" s="367">
        <f t="shared" ref="B24:G24" si="4">SUM(B7,B12,B16,B20:B21)</f>
        <v>0</v>
      </c>
      <c r="C24" s="367">
        <f t="shared" si="4"/>
        <v>0</v>
      </c>
      <c r="D24" s="367">
        <f t="shared" si="4"/>
        <v>0</v>
      </c>
      <c r="E24" s="367">
        <f t="shared" si="4"/>
        <v>0</v>
      </c>
      <c r="F24" s="367">
        <f t="shared" si="4"/>
        <v>0</v>
      </c>
      <c r="G24" s="367">
        <f t="shared" si="4"/>
        <v>0</v>
      </c>
    </row>
    <row r="25" spans="1:7" ht="15.75">
      <c r="A25" s="366" t="s">
        <v>308</v>
      </c>
      <c r="B25" s="367">
        <f t="shared" ref="B25:G25" si="5">B7+B24</f>
        <v>0</v>
      </c>
      <c r="C25" s="367">
        <f t="shared" si="5"/>
        <v>0</v>
      </c>
      <c r="D25" s="367">
        <f t="shared" si="5"/>
        <v>0</v>
      </c>
      <c r="E25" s="367">
        <f t="shared" si="5"/>
        <v>0</v>
      </c>
      <c r="F25" s="367">
        <f t="shared" si="5"/>
        <v>0</v>
      </c>
      <c r="G25" s="367">
        <f t="shared" si="5"/>
        <v>0</v>
      </c>
    </row>
    <row r="27" spans="1:7">
      <c r="A27" s="364" t="s">
        <v>309</v>
      </c>
      <c r="B27" s="368">
        <f>SUM(B25,D25,F25)</f>
        <v>0</v>
      </c>
    </row>
    <row r="28" spans="1:7">
      <c r="A28" s="364" t="s">
        <v>310</v>
      </c>
      <c r="B28" s="368">
        <f>C25+E25+G25</f>
        <v>0</v>
      </c>
    </row>
    <row r="29" spans="1:7">
      <c r="A29" s="364" t="s">
        <v>311</v>
      </c>
      <c r="B29" s="368">
        <f>B27-B28</f>
        <v>0</v>
      </c>
    </row>
  </sheetData>
  <mergeCells count="4">
    <mergeCell ref="A1:G1"/>
    <mergeCell ref="B4:C4"/>
    <mergeCell ref="D4:E4"/>
    <mergeCell ref="F4:G4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FBE61-CC72-4BDD-8BE7-0CFA3BF6DB06}">
  <sheetPr>
    <tabColor rgb="FF7030A0"/>
  </sheetPr>
  <dimension ref="A1:B47"/>
  <sheetViews>
    <sheetView showGridLines="0" topLeftCell="A13" workbookViewId="0">
      <selection activeCell="E8" sqref="E8"/>
    </sheetView>
  </sheetViews>
  <sheetFormatPr defaultRowHeight="12.75"/>
  <cols>
    <col min="1" max="1" width="114.88671875" style="271" customWidth="1"/>
    <col min="2" max="2" width="15.21875" style="271" customWidth="1"/>
    <col min="3" max="256" width="9.21875" style="271"/>
    <col min="257" max="257" width="114.88671875" style="271" customWidth="1"/>
    <col min="258" max="258" width="15.21875" style="271" customWidth="1"/>
    <col min="259" max="512" width="9.21875" style="271"/>
    <col min="513" max="513" width="114.88671875" style="271" customWidth="1"/>
    <col min="514" max="514" width="15.21875" style="271" customWidth="1"/>
    <col min="515" max="768" width="9.21875" style="271"/>
    <col min="769" max="769" width="114.88671875" style="271" customWidth="1"/>
    <col min="770" max="770" width="15.21875" style="271" customWidth="1"/>
    <col min="771" max="1024" width="9.21875" style="271"/>
    <col min="1025" max="1025" width="114.88671875" style="271" customWidth="1"/>
    <col min="1026" max="1026" width="15.21875" style="271" customWidth="1"/>
    <col min="1027" max="1280" width="9.21875" style="271"/>
    <col min="1281" max="1281" width="114.88671875" style="271" customWidth="1"/>
    <col min="1282" max="1282" width="15.21875" style="271" customWidth="1"/>
    <col min="1283" max="1536" width="9.21875" style="271"/>
    <col min="1537" max="1537" width="114.88671875" style="271" customWidth="1"/>
    <col min="1538" max="1538" width="15.21875" style="271" customWidth="1"/>
    <col min="1539" max="1792" width="9.21875" style="271"/>
    <col min="1793" max="1793" width="114.88671875" style="271" customWidth="1"/>
    <col min="1794" max="1794" width="15.21875" style="271" customWidth="1"/>
    <col min="1795" max="2048" width="9.21875" style="271"/>
    <col min="2049" max="2049" width="114.88671875" style="271" customWidth="1"/>
    <col min="2050" max="2050" width="15.21875" style="271" customWidth="1"/>
    <col min="2051" max="2304" width="9.21875" style="271"/>
    <col min="2305" max="2305" width="114.88671875" style="271" customWidth="1"/>
    <col min="2306" max="2306" width="15.21875" style="271" customWidth="1"/>
    <col min="2307" max="2560" width="9.21875" style="271"/>
    <col min="2561" max="2561" width="114.88671875" style="271" customWidth="1"/>
    <col min="2562" max="2562" width="15.21875" style="271" customWidth="1"/>
    <col min="2563" max="2816" width="9.21875" style="271"/>
    <col min="2817" max="2817" width="114.88671875" style="271" customWidth="1"/>
    <col min="2818" max="2818" width="15.21875" style="271" customWidth="1"/>
    <col min="2819" max="3072" width="9.21875" style="271"/>
    <col min="3073" max="3073" width="114.88671875" style="271" customWidth="1"/>
    <col min="3074" max="3074" width="15.21875" style="271" customWidth="1"/>
    <col min="3075" max="3328" width="9.21875" style="271"/>
    <col min="3329" max="3329" width="114.88671875" style="271" customWidth="1"/>
    <col min="3330" max="3330" width="15.21875" style="271" customWidth="1"/>
    <col min="3331" max="3584" width="9.21875" style="271"/>
    <col min="3585" max="3585" width="114.88671875" style="271" customWidth="1"/>
    <col min="3586" max="3586" width="15.21875" style="271" customWidth="1"/>
    <col min="3587" max="3840" width="9.21875" style="271"/>
    <col min="3841" max="3841" width="114.88671875" style="271" customWidth="1"/>
    <col min="3842" max="3842" width="15.21875" style="271" customWidth="1"/>
    <col min="3843" max="4096" width="9.21875" style="271"/>
    <col min="4097" max="4097" width="114.88671875" style="271" customWidth="1"/>
    <col min="4098" max="4098" width="15.21875" style="271" customWidth="1"/>
    <col min="4099" max="4352" width="9.21875" style="271"/>
    <col min="4353" max="4353" width="114.88671875" style="271" customWidth="1"/>
    <col min="4354" max="4354" width="15.21875" style="271" customWidth="1"/>
    <col min="4355" max="4608" width="9.21875" style="271"/>
    <col min="4609" max="4609" width="114.88671875" style="271" customWidth="1"/>
    <col min="4610" max="4610" width="15.21875" style="271" customWidth="1"/>
    <col min="4611" max="4864" width="9.21875" style="271"/>
    <col min="4865" max="4865" width="114.88671875" style="271" customWidth="1"/>
    <col min="4866" max="4866" width="15.21875" style="271" customWidth="1"/>
    <col min="4867" max="5120" width="9.21875" style="271"/>
    <col min="5121" max="5121" width="114.88671875" style="271" customWidth="1"/>
    <col min="5122" max="5122" width="15.21875" style="271" customWidth="1"/>
    <col min="5123" max="5376" width="9.21875" style="271"/>
    <col min="5377" max="5377" width="114.88671875" style="271" customWidth="1"/>
    <col min="5378" max="5378" width="15.21875" style="271" customWidth="1"/>
    <col min="5379" max="5632" width="9.21875" style="271"/>
    <col min="5633" max="5633" width="114.88671875" style="271" customWidth="1"/>
    <col min="5634" max="5634" width="15.21875" style="271" customWidth="1"/>
    <col min="5635" max="5888" width="9.21875" style="271"/>
    <col min="5889" max="5889" width="114.88671875" style="271" customWidth="1"/>
    <col min="5890" max="5890" width="15.21875" style="271" customWidth="1"/>
    <col min="5891" max="6144" width="9.21875" style="271"/>
    <col min="6145" max="6145" width="114.88671875" style="271" customWidth="1"/>
    <col min="6146" max="6146" width="15.21875" style="271" customWidth="1"/>
    <col min="6147" max="6400" width="9.21875" style="271"/>
    <col min="6401" max="6401" width="114.88671875" style="271" customWidth="1"/>
    <col min="6402" max="6402" width="15.21875" style="271" customWidth="1"/>
    <col min="6403" max="6656" width="9.21875" style="271"/>
    <col min="6657" max="6657" width="114.88671875" style="271" customWidth="1"/>
    <col min="6658" max="6658" width="15.21875" style="271" customWidth="1"/>
    <col min="6659" max="6912" width="9.21875" style="271"/>
    <col min="6913" max="6913" width="114.88671875" style="271" customWidth="1"/>
    <col min="6914" max="6914" width="15.21875" style="271" customWidth="1"/>
    <col min="6915" max="7168" width="9.21875" style="271"/>
    <col min="7169" max="7169" width="114.88671875" style="271" customWidth="1"/>
    <col min="7170" max="7170" width="15.21875" style="271" customWidth="1"/>
    <col min="7171" max="7424" width="9.21875" style="271"/>
    <col min="7425" max="7425" width="114.88671875" style="271" customWidth="1"/>
    <col min="7426" max="7426" width="15.21875" style="271" customWidth="1"/>
    <col min="7427" max="7680" width="9.21875" style="271"/>
    <col min="7681" max="7681" width="114.88671875" style="271" customWidth="1"/>
    <col min="7682" max="7682" width="15.21875" style="271" customWidth="1"/>
    <col min="7683" max="7936" width="9.21875" style="271"/>
    <col min="7937" max="7937" width="114.88671875" style="271" customWidth="1"/>
    <col min="7938" max="7938" width="15.21875" style="271" customWidth="1"/>
    <col min="7939" max="8192" width="9.21875" style="271"/>
    <col min="8193" max="8193" width="114.88671875" style="271" customWidth="1"/>
    <col min="8194" max="8194" width="15.21875" style="271" customWidth="1"/>
    <col min="8195" max="8448" width="9.21875" style="271"/>
    <col min="8449" max="8449" width="114.88671875" style="271" customWidth="1"/>
    <col min="8450" max="8450" width="15.21875" style="271" customWidth="1"/>
    <col min="8451" max="8704" width="9.21875" style="271"/>
    <col min="8705" max="8705" width="114.88671875" style="271" customWidth="1"/>
    <col min="8706" max="8706" width="15.21875" style="271" customWidth="1"/>
    <col min="8707" max="8960" width="9.21875" style="271"/>
    <col min="8961" max="8961" width="114.88671875" style="271" customWidth="1"/>
    <col min="8962" max="8962" width="15.21875" style="271" customWidth="1"/>
    <col min="8963" max="9216" width="9.21875" style="271"/>
    <col min="9217" max="9217" width="114.88671875" style="271" customWidth="1"/>
    <col min="9218" max="9218" width="15.21875" style="271" customWidth="1"/>
    <col min="9219" max="9472" width="9.21875" style="271"/>
    <col min="9473" max="9473" width="114.88671875" style="271" customWidth="1"/>
    <col min="9474" max="9474" width="15.21875" style="271" customWidth="1"/>
    <col min="9475" max="9728" width="9.21875" style="271"/>
    <col min="9729" max="9729" width="114.88671875" style="271" customWidth="1"/>
    <col min="9730" max="9730" width="15.21875" style="271" customWidth="1"/>
    <col min="9731" max="9984" width="9.21875" style="271"/>
    <col min="9985" max="9985" width="114.88671875" style="271" customWidth="1"/>
    <col min="9986" max="9986" width="15.21875" style="271" customWidth="1"/>
    <col min="9987" max="10240" width="9.21875" style="271"/>
    <col min="10241" max="10241" width="114.88671875" style="271" customWidth="1"/>
    <col min="10242" max="10242" width="15.21875" style="271" customWidth="1"/>
    <col min="10243" max="10496" width="9.21875" style="271"/>
    <col min="10497" max="10497" width="114.88671875" style="271" customWidth="1"/>
    <col min="10498" max="10498" width="15.21875" style="271" customWidth="1"/>
    <col min="10499" max="10752" width="9.21875" style="271"/>
    <col min="10753" max="10753" width="114.88671875" style="271" customWidth="1"/>
    <col min="10754" max="10754" width="15.21875" style="271" customWidth="1"/>
    <col min="10755" max="11008" width="9.21875" style="271"/>
    <col min="11009" max="11009" width="114.88671875" style="271" customWidth="1"/>
    <col min="11010" max="11010" width="15.21875" style="271" customWidth="1"/>
    <col min="11011" max="11264" width="9.21875" style="271"/>
    <col min="11265" max="11265" width="114.88671875" style="271" customWidth="1"/>
    <col min="11266" max="11266" width="15.21875" style="271" customWidth="1"/>
    <col min="11267" max="11520" width="9.21875" style="271"/>
    <col min="11521" max="11521" width="114.88671875" style="271" customWidth="1"/>
    <col min="11522" max="11522" width="15.21875" style="271" customWidth="1"/>
    <col min="11523" max="11776" width="9.21875" style="271"/>
    <col min="11777" max="11777" width="114.88671875" style="271" customWidth="1"/>
    <col min="11778" max="11778" width="15.21875" style="271" customWidth="1"/>
    <col min="11779" max="12032" width="9.21875" style="271"/>
    <col min="12033" max="12033" width="114.88671875" style="271" customWidth="1"/>
    <col min="12034" max="12034" width="15.21875" style="271" customWidth="1"/>
    <col min="12035" max="12288" width="9.21875" style="271"/>
    <col min="12289" max="12289" width="114.88671875" style="271" customWidth="1"/>
    <col min="12290" max="12290" width="15.21875" style="271" customWidth="1"/>
    <col min="12291" max="12544" width="9.21875" style="271"/>
    <col min="12545" max="12545" width="114.88671875" style="271" customWidth="1"/>
    <col min="12546" max="12546" width="15.21875" style="271" customWidth="1"/>
    <col min="12547" max="12800" width="9.21875" style="271"/>
    <col min="12801" max="12801" width="114.88671875" style="271" customWidth="1"/>
    <col min="12802" max="12802" width="15.21875" style="271" customWidth="1"/>
    <col min="12803" max="13056" width="9.21875" style="271"/>
    <col min="13057" max="13057" width="114.88671875" style="271" customWidth="1"/>
    <col min="13058" max="13058" width="15.21875" style="271" customWidth="1"/>
    <col min="13059" max="13312" width="9.21875" style="271"/>
    <col min="13313" max="13313" width="114.88671875" style="271" customWidth="1"/>
    <col min="13314" max="13314" width="15.21875" style="271" customWidth="1"/>
    <col min="13315" max="13568" width="9.21875" style="271"/>
    <col min="13569" max="13569" width="114.88671875" style="271" customWidth="1"/>
    <col min="13570" max="13570" width="15.21875" style="271" customWidth="1"/>
    <col min="13571" max="13824" width="9.21875" style="271"/>
    <col min="13825" max="13825" width="114.88671875" style="271" customWidth="1"/>
    <col min="13826" max="13826" width="15.21875" style="271" customWidth="1"/>
    <col min="13827" max="14080" width="9.21875" style="271"/>
    <col min="14081" max="14081" width="114.88671875" style="271" customWidth="1"/>
    <col min="14082" max="14082" width="15.21875" style="271" customWidth="1"/>
    <col min="14083" max="14336" width="9.21875" style="271"/>
    <col min="14337" max="14337" width="114.88671875" style="271" customWidth="1"/>
    <col min="14338" max="14338" width="15.21875" style="271" customWidth="1"/>
    <col min="14339" max="14592" width="9.21875" style="271"/>
    <col min="14593" max="14593" width="114.88671875" style="271" customWidth="1"/>
    <col min="14594" max="14594" width="15.21875" style="271" customWidth="1"/>
    <col min="14595" max="14848" width="9.21875" style="271"/>
    <col min="14849" max="14849" width="114.88671875" style="271" customWidth="1"/>
    <col min="14850" max="14850" width="15.21875" style="271" customWidth="1"/>
    <col min="14851" max="15104" width="9.21875" style="271"/>
    <col min="15105" max="15105" width="114.88671875" style="271" customWidth="1"/>
    <col min="15106" max="15106" width="15.21875" style="271" customWidth="1"/>
    <col min="15107" max="15360" width="9.21875" style="271"/>
    <col min="15361" max="15361" width="114.88671875" style="271" customWidth="1"/>
    <col min="15362" max="15362" width="15.21875" style="271" customWidth="1"/>
    <col min="15363" max="15616" width="9.21875" style="271"/>
    <col min="15617" max="15617" width="114.88671875" style="271" customWidth="1"/>
    <col min="15618" max="15618" width="15.21875" style="271" customWidth="1"/>
    <col min="15619" max="15872" width="9.21875" style="271"/>
    <col min="15873" max="15873" width="114.88671875" style="271" customWidth="1"/>
    <col min="15874" max="15874" width="15.21875" style="271" customWidth="1"/>
    <col min="15875" max="16128" width="9.21875" style="271"/>
    <col min="16129" max="16129" width="114.88671875" style="271" customWidth="1"/>
    <col min="16130" max="16130" width="15.21875" style="271" customWidth="1"/>
    <col min="16131" max="16384" width="9.21875" style="271"/>
  </cols>
  <sheetData>
    <row r="1" spans="1:2" ht="18">
      <c r="A1" s="409" t="s">
        <v>312</v>
      </c>
      <c r="B1" s="409"/>
    </row>
    <row r="2" spans="1:2" ht="18">
      <c r="A2" s="409" t="s">
        <v>313</v>
      </c>
      <c r="B2" s="409"/>
    </row>
    <row r="4" spans="1:2" ht="15.75">
      <c r="A4" s="413" t="s">
        <v>38</v>
      </c>
      <c r="B4" s="414"/>
    </row>
    <row r="5" spans="1:2" ht="15">
      <c r="A5" s="364" t="s">
        <v>314</v>
      </c>
      <c r="B5" s="363"/>
    </row>
    <row r="6" spans="1:2" ht="15">
      <c r="A6" s="364" t="s">
        <v>315</v>
      </c>
      <c r="B6" s="363"/>
    </row>
    <row r="7" spans="1:2" ht="15">
      <c r="A7" s="364" t="s">
        <v>316</v>
      </c>
      <c r="B7" s="363"/>
    </row>
    <row r="8" spans="1:2" ht="15">
      <c r="A8" s="364" t="s">
        <v>317</v>
      </c>
      <c r="B8" s="363"/>
    </row>
    <row r="9" spans="1:2" ht="15">
      <c r="A9" s="364" t="s">
        <v>318</v>
      </c>
      <c r="B9" s="363"/>
    </row>
    <row r="10" spans="1:2" ht="15">
      <c r="A10" s="364" t="s">
        <v>319</v>
      </c>
      <c r="B10" s="363"/>
    </row>
    <row r="11" spans="1:2" ht="15">
      <c r="A11" s="364" t="s">
        <v>320</v>
      </c>
      <c r="B11" s="363"/>
    </row>
    <row r="12" spans="1:2" ht="15">
      <c r="A12" s="364" t="s">
        <v>321</v>
      </c>
      <c r="B12" s="363"/>
    </row>
    <row r="13" spans="1:2" ht="15">
      <c r="A13" s="364" t="s">
        <v>322</v>
      </c>
      <c r="B13" s="363"/>
    </row>
    <row r="14" spans="1:2" ht="15">
      <c r="A14" s="364" t="s">
        <v>323</v>
      </c>
      <c r="B14" s="363"/>
    </row>
    <row r="15" spans="1:2" ht="15">
      <c r="A15" s="364" t="s">
        <v>324</v>
      </c>
      <c r="B15" s="363"/>
    </row>
    <row r="16" spans="1:2" ht="15">
      <c r="A16" s="364" t="s">
        <v>325</v>
      </c>
      <c r="B16" s="363"/>
    </row>
    <row r="17" spans="1:2" ht="15">
      <c r="A17" s="364" t="s">
        <v>326</v>
      </c>
      <c r="B17" s="363"/>
    </row>
    <row r="18" spans="1:2" ht="15">
      <c r="A18" s="364" t="s">
        <v>327</v>
      </c>
      <c r="B18" s="363"/>
    </row>
    <row r="19" spans="1:2" ht="15">
      <c r="A19" s="364" t="s">
        <v>328</v>
      </c>
      <c r="B19" s="363"/>
    </row>
    <row r="20" spans="1:2" ht="15">
      <c r="A20" s="295" t="s">
        <v>329</v>
      </c>
      <c r="B20" s="363"/>
    </row>
    <row r="21" spans="1:2" ht="15">
      <c r="A21" s="295" t="s">
        <v>330</v>
      </c>
      <c r="B21" s="363"/>
    </row>
    <row r="22" spans="1:2" ht="15">
      <c r="A22" s="295" t="s">
        <v>87</v>
      </c>
      <c r="B22" s="363"/>
    </row>
    <row r="23" spans="1:2" ht="16.5" thickBot="1">
      <c r="A23" s="369" t="s">
        <v>331</v>
      </c>
      <c r="B23" s="370">
        <f>SUM(B5:B22)</f>
        <v>0</v>
      </c>
    </row>
    <row r="24" spans="1:2" ht="13.5" thickTop="1">
      <c r="A24" s="371"/>
    </row>
    <row r="25" spans="1:2" ht="15.75">
      <c r="A25" s="413" t="s">
        <v>332</v>
      </c>
      <c r="B25" s="414"/>
    </row>
    <row r="26" spans="1:2" ht="15">
      <c r="A26" s="364" t="s">
        <v>333</v>
      </c>
      <c r="B26" s="363"/>
    </row>
    <row r="27" spans="1:2" ht="15">
      <c r="A27" s="364" t="s">
        <v>334</v>
      </c>
      <c r="B27" s="363"/>
    </row>
    <row r="28" spans="1:2" ht="15">
      <c r="A28" s="364" t="s">
        <v>335</v>
      </c>
      <c r="B28" s="363"/>
    </row>
    <row r="29" spans="1:2" ht="15">
      <c r="A29" s="364" t="s">
        <v>336</v>
      </c>
      <c r="B29" s="363"/>
    </row>
    <row r="30" spans="1:2" ht="15">
      <c r="A30" s="364" t="s">
        <v>337</v>
      </c>
      <c r="B30" s="363"/>
    </row>
    <row r="31" spans="1:2" ht="15">
      <c r="A31" s="364" t="s">
        <v>338</v>
      </c>
      <c r="B31" s="363"/>
    </row>
    <row r="32" spans="1:2" ht="15">
      <c r="A32" s="364" t="s">
        <v>339</v>
      </c>
      <c r="B32" s="363"/>
    </row>
    <row r="33" spans="1:2" ht="15">
      <c r="A33" s="364" t="s">
        <v>340</v>
      </c>
      <c r="B33" s="363"/>
    </row>
    <row r="34" spans="1:2" ht="15">
      <c r="A34" s="364" t="s">
        <v>341</v>
      </c>
      <c r="B34" s="363"/>
    </row>
    <row r="35" spans="1:2" ht="15">
      <c r="A35" s="364" t="s">
        <v>342</v>
      </c>
      <c r="B35" s="363"/>
    </row>
    <row r="36" spans="1:2" ht="15">
      <c r="A36" s="364" t="s">
        <v>343</v>
      </c>
      <c r="B36" s="363"/>
    </row>
    <row r="37" spans="1:2" ht="15">
      <c r="A37" s="364" t="s">
        <v>344</v>
      </c>
      <c r="B37" s="363"/>
    </row>
    <row r="38" spans="1:2" ht="16.5" thickBot="1">
      <c r="A38" s="369" t="s">
        <v>345</v>
      </c>
      <c r="B38" s="370">
        <f>SUM(B26:B37)</f>
        <v>0</v>
      </c>
    </row>
    <row r="39" spans="1:2" ht="16.5" thickTop="1">
      <c r="A39" s="413" t="s">
        <v>346</v>
      </c>
      <c r="B39" s="414"/>
    </row>
    <row r="40" spans="1:2" ht="15">
      <c r="A40" s="364" t="s">
        <v>347</v>
      </c>
      <c r="B40" s="363"/>
    </row>
    <row r="41" spans="1:2" ht="15">
      <c r="A41" s="364" t="s">
        <v>81</v>
      </c>
      <c r="B41" s="363"/>
    </row>
    <row r="42" spans="1:2" ht="15">
      <c r="A42" s="364" t="s">
        <v>348</v>
      </c>
      <c r="B42" s="363"/>
    </row>
    <row r="43" spans="1:2" ht="15">
      <c r="A43" s="372" t="s">
        <v>349</v>
      </c>
      <c r="B43" s="363">
        <f>SUM(B40:B42)</f>
        <v>0</v>
      </c>
    </row>
    <row r="44" spans="1:2" ht="15">
      <c r="A44" s="372" t="s">
        <v>350</v>
      </c>
      <c r="B44" s="363"/>
    </row>
    <row r="45" spans="1:2" ht="16.5" thickBot="1">
      <c r="A45" s="369" t="s">
        <v>351</v>
      </c>
      <c r="B45" s="370">
        <f>B43+B44</f>
        <v>0</v>
      </c>
    </row>
    <row r="46" spans="1:2" ht="17.25" thickTop="1" thickBot="1">
      <c r="A46" s="369" t="s">
        <v>352</v>
      </c>
      <c r="B46" s="370">
        <f>B38+B45</f>
        <v>0</v>
      </c>
    </row>
    <row r="47" spans="1:2" ht="13.5" thickTop="1"/>
  </sheetData>
  <mergeCells count="5">
    <mergeCell ref="A1:B1"/>
    <mergeCell ref="A2:B2"/>
    <mergeCell ref="A4:B4"/>
    <mergeCell ref="A25:B25"/>
    <mergeCell ref="A39:B39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F3C8D-6AE5-45B6-B4D7-80A59896954F}">
  <sheetPr>
    <tabColor rgb="FF7030A0"/>
  </sheetPr>
  <dimension ref="B2:H85"/>
  <sheetViews>
    <sheetView workbookViewId="0">
      <selection activeCell="E8" sqref="E8"/>
    </sheetView>
  </sheetViews>
  <sheetFormatPr defaultRowHeight="12.75"/>
  <cols>
    <col min="1" max="2" width="9.21875" style="374"/>
    <col min="3" max="3" width="14.5546875" style="374" customWidth="1"/>
    <col min="4" max="4" width="14.33203125" style="374" customWidth="1"/>
    <col min="5" max="7" width="12.5546875" style="374" customWidth="1"/>
    <col min="8" max="8" width="13.33203125" style="374" customWidth="1"/>
    <col min="9" max="259" width="9.21875" style="374"/>
    <col min="260" max="260" width="9.33203125" style="374" customWidth="1"/>
    <col min="261" max="263" width="9.21875" style="374"/>
    <col min="264" max="264" width="8.6640625" style="374" customWidth="1"/>
    <col min="265" max="515" width="9.21875" style="374"/>
    <col min="516" max="516" width="9.33203125" style="374" customWidth="1"/>
    <col min="517" max="519" width="9.21875" style="374"/>
    <col min="520" max="520" width="8.6640625" style="374" customWidth="1"/>
    <col min="521" max="771" width="9.21875" style="374"/>
    <col min="772" max="772" width="9.33203125" style="374" customWidth="1"/>
    <col min="773" max="775" width="9.21875" style="374"/>
    <col min="776" max="776" width="8.6640625" style="374" customWidth="1"/>
    <col min="777" max="1027" width="9.21875" style="374"/>
    <col min="1028" max="1028" width="9.33203125" style="374" customWidth="1"/>
    <col min="1029" max="1031" width="9.21875" style="374"/>
    <col min="1032" max="1032" width="8.6640625" style="374" customWidth="1"/>
    <col min="1033" max="1283" width="9.21875" style="374"/>
    <col min="1284" max="1284" width="9.33203125" style="374" customWidth="1"/>
    <col min="1285" max="1287" width="9.21875" style="374"/>
    <col min="1288" max="1288" width="8.6640625" style="374" customWidth="1"/>
    <col min="1289" max="1539" width="9.21875" style="374"/>
    <col min="1540" max="1540" width="9.33203125" style="374" customWidth="1"/>
    <col min="1541" max="1543" width="9.21875" style="374"/>
    <col min="1544" max="1544" width="8.6640625" style="374" customWidth="1"/>
    <col min="1545" max="1795" width="9.21875" style="374"/>
    <col min="1796" max="1796" width="9.33203125" style="374" customWidth="1"/>
    <col min="1797" max="1799" width="9.21875" style="374"/>
    <col min="1800" max="1800" width="8.6640625" style="374" customWidth="1"/>
    <col min="1801" max="2051" width="9.21875" style="374"/>
    <col min="2052" max="2052" width="9.33203125" style="374" customWidth="1"/>
    <col min="2053" max="2055" width="9.21875" style="374"/>
    <col min="2056" max="2056" width="8.6640625" style="374" customWidth="1"/>
    <col min="2057" max="2307" width="9.21875" style="374"/>
    <col min="2308" max="2308" width="9.33203125" style="374" customWidth="1"/>
    <col min="2309" max="2311" width="9.21875" style="374"/>
    <col min="2312" max="2312" width="8.6640625" style="374" customWidth="1"/>
    <col min="2313" max="2563" width="9.21875" style="374"/>
    <col min="2564" max="2564" width="9.33203125" style="374" customWidth="1"/>
    <col min="2565" max="2567" width="9.21875" style="374"/>
    <col min="2568" max="2568" width="8.6640625" style="374" customWidth="1"/>
    <col min="2569" max="2819" width="9.21875" style="374"/>
    <col min="2820" max="2820" width="9.33203125" style="374" customWidth="1"/>
    <col min="2821" max="2823" width="9.21875" style="374"/>
    <col min="2824" max="2824" width="8.6640625" style="374" customWidth="1"/>
    <col min="2825" max="3075" width="9.21875" style="374"/>
    <col min="3076" max="3076" width="9.33203125" style="374" customWidth="1"/>
    <col min="3077" max="3079" width="9.21875" style="374"/>
    <col min="3080" max="3080" width="8.6640625" style="374" customWidth="1"/>
    <col min="3081" max="3331" width="9.21875" style="374"/>
    <col min="3332" max="3332" width="9.33203125" style="374" customWidth="1"/>
    <col min="3333" max="3335" width="9.21875" style="374"/>
    <col min="3336" max="3336" width="8.6640625" style="374" customWidth="1"/>
    <col min="3337" max="3587" width="9.21875" style="374"/>
    <col min="3588" max="3588" width="9.33203125" style="374" customWidth="1"/>
    <col min="3589" max="3591" width="9.21875" style="374"/>
    <col min="3592" max="3592" width="8.6640625" style="374" customWidth="1"/>
    <col min="3593" max="3843" width="9.21875" style="374"/>
    <col min="3844" max="3844" width="9.33203125" style="374" customWidth="1"/>
    <col min="3845" max="3847" width="9.21875" style="374"/>
    <col min="3848" max="3848" width="8.6640625" style="374" customWidth="1"/>
    <col min="3849" max="4099" width="9.21875" style="374"/>
    <col min="4100" max="4100" width="9.33203125" style="374" customWidth="1"/>
    <col min="4101" max="4103" width="9.21875" style="374"/>
    <col min="4104" max="4104" width="8.6640625" style="374" customWidth="1"/>
    <col min="4105" max="4355" width="9.21875" style="374"/>
    <col min="4356" max="4356" width="9.33203125" style="374" customWidth="1"/>
    <col min="4357" max="4359" width="9.21875" style="374"/>
    <col min="4360" max="4360" width="8.6640625" style="374" customWidth="1"/>
    <col min="4361" max="4611" width="9.21875" style="374"/>
    <col min="4612" max="4612" width="9.33203125" style="374" customWidth="1"/>
    <col min="4613" max="4615" width="9.21875" style="374"/>
    <col min="4616" max="4616" width="8.6640625" style="374" customWidth="1"/>
    <col min="4617" max="4867" width="9.21875" style="374"/>
    <col min="4868" max="4868" width="9.33203125" style="374" customWidth="1"/>
    <col min="4869" max="4871" width="9.21875" style="374"/>
    <col min="4872" max="4872" width="8.6640625" style="374" customWidth="1"/>
    <col min="4873" max="5123" width="9.21875" style="374"/>
    <col min="5124" max="5124" width="9.33203125" style="374" customWidth="1"/>
    <col min="5125" max="5127" width="9.21875" style="374"/>
    <col min="5128" max="5128" width="8.6640625" style="374" customWidth="1"/>
    <col min="5129" max="5379" width="9.21875" style="374"/>
    <col min="5380" max="5380" width="9.33203125" style="374" customWidth="1"/>
    <col min="5381" max="5383" width="9.21875" style="374"/>
    <col min="5384" max="5384" width="8.6640625" style="374" customWidth="1"/>
    <col min="5385" max="5635" width="9.21875" style="374"/>
    <col min="5636" max="5636" width="9.33203125" style="374" customWidth="1"/>
    <col min="5637" max="5639" width="9.21875" style="374"/>
    <col min="5640" max="5640" width="8.6640625" style="374" customWidth="1"/>
    <col min="5641" max="5891" width="9.21875" style="374"/>
    <col min="5892" max="5892" width="9.33203125" style="374" customWidth="1"/>
    <col min="5893" max="5895" width="9.21875" style="374"/>
    <col min="5896" max="5896" width="8.6640625" style="374" customWidth="1"/>
    <col min="5897" max="6147" width="9.21875" style="374"/>
    <col min="6148" max="6148" width="9.33203125" style="374" customWidth="1"/>
    <col min="6149" max="6151" width="9.21875" style="374"/>
    <col min="6152" max="6152" width="8.6640625" style="374" customWidth="1"/>
    <col min="6153" max="6403" width="9.21875" style="374"/>
    <col min="6404" max="6404" width="9.33203125" style="374" customWidth="1"/>
    <col min="6405" max="6407" width="9.21875" style="374"/>
    <col min="6408" max="6408" width="8.6640625" style="374" customWidth="1"/>
    <col min="6409" max="6659" width="9.21875" style="374"/>
    <col min="6660" max="6660" width="9.33203125" style="374" customWidth="1"/>
    <col min="6661" max="6663" width="9.21875" style="374"/>
    <col min="6664" max="6664" width="8.6640625" style="374" customWidth="1"/>
    <col min="6665" max="6915" width="9.21875" style="374"/>
    <col min="6916" max="6916" width="9.33203125" style="374" customWidth="1"/>
    <col min="6917" max="6919" width="9.21875" style="374"/>
    <col min="6920" max="6920" width="8.6640625" style="374" customWidth="1"/>
    <col min="6921" max="7171" width="9.21875" style="374"/>
    <col min="7172" max="7172" width="9.33203125" style="374" customWidth="1"/>
    <col min="7173" max="7175" width="9.21875" style="374"/>
    <col min="7176" max="7176" width="8.6640625" style="374" customWidth="1"/>
    <col min="7177" max="7427" width="9.21875" style="374"/>
    <col min="7428" max="7428" width="9.33203125" style="374" customWidth="1"/>
    <col min="7429" max="7431" width="9.21875" style="374"/>
    <col min="7432" max="7432" width="8.6640625" style="374" customWidth="1"/>
    <col min="7433" max="7683" width="9.21875" style="374"/>
    <col min="7684" max="7684" width="9.33203125" style="374" customWidth="1"/>
    <col min="7685" max="7687" width="9.21875" style="374"/>
    <col min="7688" max="7688" width="8.6640625" style="374" customWidth="1"/>
    <col min="7689" max="7939" width="9.21875" style="374"/>
    <col min="7940" max="7940" width="9.33203125" style="374" customWidth="1"/>
    <col min="7941" max="7943" width="9.21875" style="374"/>
    <col min="7944" max="7944" width="8.6640625" style="374" customWidth="1"/>
    <col min="7945" max="8195" width="9.21875" style="374"/>
    <col min="8196" max="8196" width="9.33203125" style="374" customWidth="1"/>
    <col min="8197" max="8199" width="9.21875" style="374"/>
    <col min="8200" max="8200" width="8.6640625" style="374" customWidth="1"/>
    <col min="8201" max="8451" width="9.21875" style="374"/>
    <col min="8452" max="8452" width="9.33203125" style="374" customWidth="1"/>
    <col min="8453" max="8455" width="9.21875" style="374"/>
    <col min="8456" max="8456" width="8.6640625" style="374" customWidth="1"/>
    <col min="8457" max="8707" width="9.21875" style="374"/>
    <col min="8708" max="8708" width="9.33203125" style="374" customWidth="1"/>
    <col min="8709" max="8711" width="9.21875" style="374"/>
    <col min="8712" max="8712" width="8.6640625" style="374" customWidth="1"/>
    <col min="8713" max="8963" width="9.21875" style="374"/>
    <col min="8964" max="8964" width="9.33203125" style="374" customWidth="1"/>
    <col min="8965" max="8967" width="9.21875" style="374"/>
    <col min="8968" max="8968" width="8.6640625" style="374" customWidth="1"/>
    <col min="8969" max="9219" width="9.21875" style="374"/>
    <col min="9220" max="9220" width="9.33203125" style="374" customWidth="1"/>
    <col min="9221" max="9223" width="9.21875" style="374"/>
    <col min="9224" max="9224" width="8.6640625" style="374" customWidth="1"/>
    <col min="9225" max="9475" width="9.21875" style="374"/>
    <col min="9476" max="9476" width="9.33203125" style="374" customWidth="1"/>
    <col min="9477" max="9479" width="9.21875" style="374"/>
    <col min="9480" max="9480" width="8.6640625" style="374" customWidth="1"/>
    <col min="9481" max="9731" width="9.21875" style="374"/>
    <col min="9732" max="9732" width="9.33203125" style="374" customWidth="1"/>
    <col min="9733" max="9735" width="9.21875" style="374"/>
    <col min="9736" max="9736" width="8.6640625" style="374" customWidth="1"/>
    <col min="9737" max="9987" width="9.21875" style="374"/>
    <col min="9988" max="9988" width="9.33203125" style="374" customWidth="1"/>
    <col min="9989" max="9991" width="9.21875" style="374"/>
    <col min="9992" max="9992" width="8.6640625" style="374" customWidth="1"/>
    <col min="9993" max="10243" width="9.21875" style="374"/>
    <col min="10244" max="10244" width="9.33203125" style="374" customWidth="1"/>
    <col min="10245" max="10247" width="9.21875" style="374"/>
    <col min="10248" max="10248" width="8.6640625" style="374" customWidth="1"/>
    <col min="10249" max="10499" width="9.21875" style="374"/>
    <col min="10500" max="10500" width="9.33203125" style="374" customWidth="1"/>
    <col min="10501" max="10503" width="9.21875" style="374"/>
    <col min="10504" max="10504" width="8.6640625" style="374" customWidth="1"/>
    <col min="10505" max="10755" width="9.21875" style="374"/>
    <col min="10756" max="10756" width="9.33203125" style="374" customWidth="1"/>
    <col min="10757" max="10759" width="9.21875" style="374"/>
    <col min="10760" max="10760" width="8.6640625" style="374" customWidth="1"/>
    <col min="10761" max="11011" width="9.21875" style="374"/>
    <col min="11012" max="11012" width="9.33203125" style="374" customWidth="1"/>
    <col min="11013" max="11015" width="9.21875" style="374"/>
    <col min="11016" max="11016" width="8.6640625" style="374" customWidth="1"/>
    <col min="11017" max="11267" width="9.21875" style="374"/>
    <col min="11268" max="11268" width="9.33203125" style="374" customWidth="1"/>
    <col min="11269" max="11271" width="9.21875" style="374"/>
    <col min="11272" max="11272" width="8.6640625" style="374" customWidth="1"/>
    <col min="11273" max="11523" width="9.21875" style="374"/>
    <col min="11524" max="11524" width="9.33203125" style="374" customWidth="1"/>
    <col min="11525" max="11527" width="9.21875" style="374"/>
    <col min="11528" max="11528" width="8.6640625" style="374" customWidth="1"/>
    <col min="11529" max="11779" width="9.21875" style="374"/>
    <col min="11780" max="11780" width="9.33203125" style="374" customWidth="1"/>
    <col min="11781" max="11783" width="9.21875" style="374"/>
    <col min="11784" max="11784" width="8.6640625" style="374" customWidth="1"/>
    <col min="11785" max="12035" width="9.21875" style="374"/>
    <col min="12036" max="12036" width="9.33203125" style="374" customWidth="1"/>
    <col min="12037" max="12039" width="9.21875" style="374"/>
    <col min="12040" max="12040" width="8.6640625" style="374" customWidth="1"/>
    <col min="12041" max="12291" width="9.21875" style="374"/>
    <col min="12292" max="12292" width="9.33203125" style="374" customWidth="1"/>
    <col min="12293" max="12295" width="9.21875" style="374"/>
    <col min="12296" max="12296" width="8.6640625" style="374" customWidth="1"/>
    <col min="12297" max="12547" width="9.21875" style="374"/>
    <col min="12548" max="12548" width="9.33203125" style="374" customWidth="1"/>
    <col min="12549" max="12551" width="9.21875" style="374"/>
    <col min="12552" max="12552" width="8.6640625" style="374" customWidth="1"/>
    <col min="12553" max="12803" width="9.21875" style="374"/>
    <col min="12804" max="12804" width="9.33203125" style="374" customWidth="1"/>
    <col min="12805" max="12807" width="9.21875" style="374"/>
    <col min="12808" max="12808" width="8.6640625" style="374" customWidth="1"/>
    <col min="12809" max="13059" width="9.21875" style="374"/>
    <col min="13060" max="13060" width="9.33203125" style="374" customWidth="1"/>
    <col min="13061" max="13063" width="9.21875" style="374"/>
    <col min="13064" max="13064" width="8.6640625" style="374" customWidth="1"/>
    <col min="13065" max="13315" width="9.21875" style="374"/>
    <col min="13316" max="13316" width="9.33203125" style="374" customWidth="1"/>
    <col min="13317" max="13319" width="9.21875" style="374"/>
    <col min="13320" max="13320" width="8.6640625" style="374" customWidth="1"/>
    <col min="13321" max="13571" width="9.21875" style="374"/>
    <col min="13572" max="13572" width="9.33203125" style="374" customWidth="1"/>
    <col min="13573" max="13575" width="9.21875" style="374"/>
    <col min="13576" max="13576" width="8.6640625" style="374" customWidth="1"/>
    <col min="13577" max="13827" width="9.21875" style="374"/>
    <col min="13828" max="13828" width="9.33203125" style="374" customWidth="1"/>
    <col min="13829" max="13831" width="9.21875" style="374"/>
    <col min="13832" max="13832" width="8.6640625" style="374" customWidth="1"/>
    <col min="13833" max="14083" width="9.21875" style="374"/>
    <col min="14084" max="14084" width="9.33203125" style="374" customWidth="1"/>
    <col min="14085" max="14087" width="9.21875" style="374"/>
    <col min="14088" max="14088" width="8.6640625" style="374" customWidth="1"/>
    <col min="14089" max="14339" width="9.21875" style="374"/>
    <col min="14340" max="14340" width="9.33203125" style="374" customWidth="1"/>
    <col min="14341" max="14343" width="9.21875" style="374"/>
    <col min="14344" max="14344" width="8.6640625" style="374" customWidth="1"/>
    <col min="14345" max="14595" width="9.21875" style="374"/>
    <col min="14596" max="14596" width="9.33203125" style="374" customWidth="1"/>
    <col min="14597" max="14599" width="9.21875" style="374"/>
    <col min="14600" max="14600" width="8.6640625" style="374" customWidth="1"/>
    <col min="14601" max="14851" width="9.21875" style="374"/>
    <col min="14852" max="14852" width="9.33203125" style="374" customWidth="1"/>
    <col min="14853" max="14855" width="9.21875" style="374"/>
    <col min="14856" max="14856" width="8.6640625" style="374" customWidth="1"/>
    <col min="14857" max="15107" width="9.21875" style="374"/>
    <col min="15108" max="15108" width="9.33203125" style="374" customWidth="1"/>
    <col min="15109" max="15111" width="9.21875" style="374"/>
    <col min="15112" max="15112" width="8.6640625" style="374" customWidth="1"/>
    <col min="15113" max="15363" width="9.21875" style="374"/>
    <col min="15364" max="15364" width="9.33203125" style="374" customWidth="1"/>
    <col min="15365" max="15367" width="9.21875" style="374"/>
    <col min="15368" max="15368" width="8.6640625" style="374" customWidth="1"/>
    <col min="15369" max="15619" width="9.21875" style="374"/>
    <col min="15620" max="15620" width="9.33203125" style="374" customWidth="1"/>
    <col min="15621" max="15623" width="9.21875" style="374"/>
    <col min="15624" max="15624" width="8.6640625" style="374" customWidth="1"/>
    <col min="15625" max="15875" width="9.21875" style="374"/>
    <col min="15876" max="15876" width="9.33203125" style="374" customWidth="1"/>
    <col min="15877" max="15879" width="9.21875" style="374"/>
    <col min="15880" max="15880" width="8.6640625" style="374" customWidth="1"/>
    <col min="15881" max="16131" width="9.21875" style="374"/>
    <col min="16132" max="16132" width="9.33203125" style="374" customWidth="1"/>
    <col min="16133" max="16135" width="9.21875" style="374"/>
    <col min="16136" max="16136" width="8.6640625" style="374" customWidth="1"/>
    <col min="16137" max="16384" width="9.21875" style="374"/>
  </cols>
  <sheetData>
    <row r="2" spans="2:8" ht="15">
      <c r="B2" s="373" t="s">
        <v>353</v>
      </c>
    </row>
    <row r="3" spans="2:8" ht="15">
      <c r="B3" s="375" t="s">
        <v>354</v>
      </c>
    </row>
    <row r="4" spans="2:8" ht="15.75" thickBot="1">
      <c r="B4" s="373"/>
    </row>
    <row r="5" spans="2:8" ht="45.75" thickBot="1">
      <c r="B5" s="376" t="s">
        <v>355</v>
      </c>
      <c r="C5" s="377" t="s">
        <v>356</v>
      </c>
      <c r="D5" s="377" t="s">
        <v>357</v>
      </c>
      <c r="E5" s="377" t="s">
        <v>358</v>
      </c>
      <c r="F5" s="377" t="s">
        <v>359</v>
      </c>
      <c r="G5" s="377" t="s">
        <v>360</v>
      </c>
      <c r="H5" s="377" t="s">
        <v>361</v>
      </c>
    </row>
    <row r="6" spans="2:8">
      <c r="B6" s="378">
        <v>1</v>
      </c>
      <c r="C6" s="379"/>
      <c r="D6" s="379"/>
      <c r="E6" s="380"/>
      <c r="F6" s="381"/>
      <c r="G6" s="382"/>
      <c r="H6" s="382"/>
    </row>
    <row r="7" spans="2:8">
      <c r="B7" s="383">
        <v>2</v>
      </c>
      <c r="C7" s="384"/>
      <c r="D7" s="384"/>
      <c r="E7" s="385"/>
      <c r="F7" s="386"/>
      <c r="G7" s="387"/>
      <c r="H7" s="387"/>
    </row>
    <row r="8" spans="2:8">
      <c r="B8" s="383">
        <v>3</v>
      </c>
      <c r="C8" s="384"/>
      <c r="D8" s="384"/>
      <c r="E8" s="385"/>
      <c r="F8" s="386"/>
      <c r="G8" s="387"/>
      <c r="H8" s="387"/>
    </row>
    <row r="9" spans="2:8">
      <c r="B9" s="383">
        <v>4</v>
      </c>
      <c r="C9" s="384"/>
      <c r="D9" s="384"/>
      <c r="E9" s="385"/>
      <c r="F9" s="386"/>
      <c r="G9" s="387"/>
      <c r="H9" s="387"/>
    </row>
    <row r="10" spans="2:8">
      <c r="B10" s="383">
        <v>5</v>
      </c>
      <c r="C10" s="384"/>
      <c r="D10" s="384"/>
      <c r="E10" s="385"/>
      <c r="F10" s="386"/>
      <c r="G10" s="387"/>
      <c r="H10" s="387"/>
    </row>
    <row r="11" spans="2:8">
      <c r="B11" s="383">
        <v>6</v>
      </c>
      <c r="C11" s="384"/>
      <c r="D11" s="384"/>
      <c r="E11" s="385"/>
      <c r="F11" s="386"/>
      <c r="G11" s="387"/>
      <c r="H11" s="387"/>
    </row>
    <row r="12" spans="2:8">
      <c r="B12" s="383">
        <v>7</v>
      </c>
      <c r="C12" s="384"/>
      <c r="D12" s="384"/>
      <c r="E12" s="385"/>
      <c r="F12" s="386"/>
      <c r="G12" s="387"/>
      <c r="H12" s="387"/>
    </row>
    <row r="13" spans="2:8">
      <c r="B13" s="383">
        <v>8</v>
      </c>
      <c r="C13" s="384"/>
      <c r="D13" s="384"/>
      <c r="E13" s="385"/>
      <c r="F13" s="386"/>
      <c r="G13" s="387"/>
      <c r="H13" s="387"/>
    </row>
    <row r="14" spans="2:8">
      <c r="B14" s="383">
        <v>9</v>
      </c>
      <c r="C14" s="384"/>
      <c r="D14" s="384"/>
      <c r="E14" s="385"/>
      <c r="F14" s="386"/>
      <c r="G14" s="387"/>
      <c r="H14" s="387"/>
    </row>
    <row r="15" spans="2:8">
      <c r="B15" s="383">
        <v>10</v>
      </c>
      <c r="C15" s="384"/>
      <c r="D15" s="384"/>
      <c r="E15" s="385"/>
      <c r="F15" s="386"/>
      <c r="G15" s="387"/>
      <c r="H15" s="387"/>
    </row>
    <row r="16" spans="2:8">
      <c r="B16" s="383">
        <v>11</v>
      </c>
      <c r="C16" s="384"/>
      <c r="D16" s="384"/>
      <c r="E16" s="385"/>
      <c r="F16" s="386"/>
      <c r="G16" s="387"/>
      <c r="H16" s="387"/>
    </row>
    <row r="17" spans="2:8">
      <c r="B17" s="383">
        <v>12</v>
      </c>
      <c r="C17" s="384"/>
      <c r="D17" s="384"/>
      <c r="E17" s="385"/>
      <c r="F17" s="386"/>
      <c r="G17" s="387"/>
      <c r="H17" s="387"/>
    </row>
    <row r="18" spans="2:8">
      <c r="B18" s="383">
        <v>13</v>
      </c>
      <c r="C18" s="384"/>
      <c r="D18" s="384"/>
      <c r="E18" s="385"/>
      <c r="F18" s="386"/>
      <c r="G18" s="387"/>
      <c r="H18" s="387"/>
    </row>
    <row r="19" spans="2:8">
      <c r="B19" s="383">
        <v>14</v>
      </c>
      <c r="C19" s="384"/>
      <c r="D19" s="384"/>
      <c r="E19" s="385"/>
      <c r="F19" s="386"/>
      <c r="G19" s="387"/>
      <c r="H19" s="387"/>
    </row>
    <row r="20" spans="2:8">
      <c r="B20" s="383">
        <v>15</v>
      </c>
      <c r="C20" s="384"/>
      <c r="D20" s="384"/>
      <c r="E20" s="385"/>
      <c r="F20" s="386"/>
      <c r="G20" s="387"/>
      <c r="H20" s="387"/>
    </row>
    <row r="21" spans="2:8">
      <c r="B21" s="383">
        <v>16</v>
      </c>
      <c r="C21" s="384"/>
      <c r="D21" s="384"/>
      <c r="E21" s="385"/>
      <c r="F21" s="386"/>
      <c r="G21" s="387"/>
      <c r="H21" s="387"/>
    </row>
    <row r="22" spans="2:8">
      <c r="B22" s="383">
        <v>17</v>
      </c>
      <c r="C22" s="384"/>
      <c r="D22" s="384"/>
      <c r="E22" s="385"/>
      <c r="F22" s="386"/>
      <c r="G22" s="387"/>
      <c r="H22" s="387"/>
    </row>
    <row r="23" spans="2:8">
      <c r="B23" s="383">
        <v>18</v>
      </c>
      <c r="C23" s="384"/>
      <c r="D23" s="384"/>
      <c r="E23" s="385"/>
      <c r="F23" s="386"/>
      <c r="G23" s="387"/>
      <c r="H23" s="387"/>
    </row>
    <row r="24" spans="2:8">
      <c r="B24" s="383">
        <v>19</v>
      </c>
      <c r="C24" s="384"/>
      <c r="D24" s="384"/>
      <c r="E24" s="385"/>
      <c r="F24" s="386"/>
      <c r="G24" s="387"/>
      <c r="H24" s="387"/>
    </row>
    <row r="25" spans="2:8">
      <c r="B25" s="383">
        <v>20</v>
      </c>
      <c r="C25" s="384"/>
      <c r="D25" s="384"/>
      <c r="E25" s="385"/>
      <c r="F25" s="386"/>
      <c r="G25" s="387"/>
      <c r="H25" s="387"/>
    </row>
    <row r="26" spans="2:8">
      <c r="B26" s="383">
        <v>21</v>
      </c>
      <c r="C26" s="384"/>
      <c r="D26" s="384"/>
      <c r="E26" s="385"/>
      <c r="F26" s="386"/>
      <c r="G26" s="387"/>
      <c r="H26" s="387"/>
    </row>
    <row r="27" spans="2:8">
      <c r="B27" s="383">
        <v>22</v>
      </c>
      <c r="C27" s="384"/>
      <c r="D27" s="384"/>
      <c r="E27" s="385"/>
      <c r="F27" s="386"/>
      <c r="G27" s="387"/>
      <c r="H27" s="387"/>
    </row>
    <row r="28" spans="2:8">
      <c r="B28" s="383">
        <v>23</v>
      </c>
      <c r="C28" s="384"/>
      <c r="D28" s="384"/>
      <c r="E28" s="385"/>
      <c r="F28" s="386"/>
      <c r="G28" s="387"/>
      <c r="H28" s="387"/>
    </row>
    <row r="29" spans="2:8">
      <c r="B29" s="383">
        <v>24</v>
      </c>
      <c r="C29" s="384"/>
      <c r="D29" s="384"/>
      <c r="E29" s="385"/>
      <c r="F29" s="386"/>
      <c r="G29" s="387"/>
      <c r="H29" s="387"/>
    </row>
    <row r="30" spans="2:8">
      <c r="B30" s="383">
        <v>25</v>
      </c>
      <c r="C30" s="384"/>
      <c r="D30" s="384"/>
      <c r="E30" s="385"/>
      <c r="F30" s="386"/>
      <c r="G30" s="387"/>
      <c r="H30" s="387"/>
    </row>
    <row r="31" spans="2:8">
      <c r="B31" s="383">
        <v>26</v>
      </c>
      <c r="C31" s="384"/>
      <c r="D31" s="384"/>
      <c r="E31" s="385"/>
      <c r="F31" s="386"/>
      <c r="G31" s="387"/>
      <c r="H31" s="387"/>
    </row>
    <row r="32" spans="2:8">
      <c r="B32" s="383">
        <v>27</v>
      </c>
      <c r="C32" s="384"/>
      <c r="D32" s="384"/>
      <c r="E32" s="385"/>
      <c r="F32" s="386"/>
      <c r="G32" s="387"/>
      <c r="H32" s="387"/>
    </row>
    <row r="33" spans="2:8">
      <c r="B33" s="383">
        <v>28</v>
      </c>
      <c r="C33" s="384"/>
      <c r="D33" s="384"/>
      <c r="E33" s="385"/>
      <c r="F33" s="386"/>
      <c r="G33" s="387"/>
      <c r="H33" s="387"/>
    </row>
    <row r="34" spans="2:8">
      <c r="B34" s="383">
        <v>29</v>
      </c>
      <c r="C34" s="384"/>
      <c r="D34" s="384"/>
      <c r="E34" s="385"/>
      <c r="F34" s="386"/>
      <c r="G34" s="387"/>
      <c r="H34" s="387"/>
    </row>
    <row r="35" spans="2:8">
      <c r="B35" s="383">
        <v>30</v>
      </c>
      <c r="C35" s="384"/>
      <c r="D35" s="384"/>
      <c r="E35" s="385"/>
      <c r="F35" s="386"/>
      <c r="G35" s="387"/>
      <c r="H35" s="387"/>
    </row>
    <row r="36" spans="2:8">
      <c r="B36" s="383">
        <v>31</v>
      </c>
      <c r="C36" s="384"/>
      <c r="D36" s="384"/>
      <c r="E36" s="385"/>
      <c r="F36" s="386"/>
      <c r="G36" s="387"/>
      <c r="H36" s="387"/>
    </row>
    <row r="37" spans="2:8">
      <c r="B37" s="383">
        <v>32</v>
      </c>
      <c r="C37" s="384"/>
      <c r="D37" s="384"/>
      <c r="E37" s="385"/>
      <c r="F37" s="386"/>
      <c r="G37" s="387"/>
      <c r="H37" s="387"/>
    </row>
    <row r="38" spans="2:8">
      <c r="B38" s="383">
        <v>33</v>
      </c>
      <c r="C38" s="384"/>
      <c r="D38" s="384"/>
      <c r="E38" s="385"/>
      <c r="F38" s="386"/>
      <c r="G38" s="387"/>
      <c r="H38" s="387"/>
    </row>
    <row r="39" spans="2:8">
      <c r="B39" s="383">
        <v>34</v>
      </c>
      <c r="C39" s="384"/>
      <c r="D39" s="384"/>
      <c r="E39" s="385"/>
      <c r="F39" s="386"/>
      <c r="G39" s="387"/>
      <c r="H39" s="387"/>
    </row>
    <row r="40" spans="2:8">
      <c r="B40" s="383">
        <v>35</v>
      </c>
      <c r="C40" s="384"/>
      <c r="D40" s="384"/>
      <c r="E40" s="385"/>
      <c r="F40" s="386"/>
      <c r="G40" s="387"/>
      <c r="H40" s="387"/>
    </row>
    <row r="41" spans="2:8">
      <c r="B41" s="383">
        <v>36</v>
      </c>
      <c r="C41" s="384"/>
      <c r="D41" s="384"/>
      <c r="E41" s="385"/>
      <c r="F41" s="386"/>
      <c r="G41" s="387"/>
      <c r="H41" s="387"/>
    </row>
    <row r="42" spans="2:8">
      <c r="B42" s="383">
        <v>37</v>
      </c>
      <c r="C42" s="384"/>
      <c r="D42" s="384"/>
      <c r="E42" s="385"/>
      <c r="F42" s="386"/>
      <c r="G42" s="387"/>
      <c r="H42" s="387"/>
    </row>
    <row r="43" spans="2:8">
      <c r="B43" s="383">
        <v>38</v>
      </c>
      <c r="C43" s="384"/>
      <c r="D43" s="384"/>
      <c r="E43" s="385"/>
      <c r="F43" s="386"/>
      <c r="G43" s="387"/>
      <c r="H43" s="387"/>
    </row>
    <row r="44" spans="2:8">
      <c r="B44" s="383">
        <v>39</v>
      </c>
      <c r="C44" s="384"/>
      <c r="D44" s="384"/>
      <c r="E44" s="385"/>
      <c r="F44" s="386"/>
      <c r="G44" s="387"/>
      <c r="H44" s="387"/>
    </row>
    <row r="45" spans="2:8">
      <c r="B45" s="383">
        <v>40</v>
      </c>
      <c r="C45" s="384"/>
      <c r="D45" s="384"/>
      <c r="E45" s="385"/>
      <c r="F45" s="386"/>
      <c r="G45" s="387"/>
      <c r="H45" s="387"/>
    </row>
    <row r="46" spans="2:8">
      <c r="B46" s="388">
        <v>41</v>
      </c>
      <c r="C46" s="389"/>
      <c r="D46" s="389"/>
      <c r="E46" s="390"/>
      <c r="F46" s="391"/>
      <c r="G46" s="391"/>
      <c r="H46" s="391"/>
    </row>
    <row r="47" spans="2:8">
      <c r="B47" s="388">
        <v>42</v>
      </c>
      <c r="C47" s="389"/>
      <c r="D47" s="389"/>
      <c r="E47" s="390"/>
      <c r="F47" s="391"/>
      <c r="G47" s="391"/>
      <c r="H47" s="391"/>
    </row>
    <row r="48" spans="2:8">
      <c r="B48" s="388">
        <v>43</v>
      </c>
      <c r="C48" s="389"/>
      <c r="D48" s="389"/>
      <c r="E48" s="390"/>
      <c r="F48" s="391"/>
      <c r="G48" s="391"/>
      <c r="H48" s="391"/>
    </row>
    <row r="49" spans="2:8">
      <c r="B49" s="388">
        <v>44</v>
      </c>
      <c r="C49" s="389"/>
      <c r="D49" s="389"/>
      <c r="E49" s="390"/>
      <c r="F49" s="391"/>
      <c r="G49" s="391"/>
      <c r="H49" s="391"/>
    </row>
    <row r="50" spans="2:8">
      <c r="B50" s="388">
        <v>45</v>
      </c>
      <c r="C50" s="389"/>
      <c r="D50" s="389"/>
      <c r="E50" s="390"/>
      <c r="F50" s="391"/>
      <c r="G50" s="391"/>
      <c r="H50" s="391"/>
    </row>
    <row r="51" spans="2:8">
      <c r="B51" s="388">
        <v>46</v>
      </c>
      <c r="C51" s="389"/>
      <c r="D51" s="389"/>
      <c r="E51" s="390"/>
      <c r="F51" s="391"/>
      <c r="G51" s="391"/>
      <c r="H51" s="391"/>
    </row>
    <row r="52" spans="2:8">
      <c r="B52" s="388">
        <v>47</v>
      </c>
      <c r="C52" s="389"/>
      <c r="D52" s="389"/>
      <c r="E52" s="390"/>
      <c r="F52" s="391"/>
      <c r="G52" s="391"/>
      <c r="H52" s="391"/>
    </row>
    <row r="53" spans="2:8">
      <c r="B53" s="388">
        <v>48</v>
      </c>
      <c r="C53" s="389"/>
      <c r="D53" s="389"/>
      <c r="E53" s="390"/>
      <c r="F53" s="391"/>
      <c r="G53" s="391"/>
      <c r="H53" s="391"/>
    </row>
    <row r="54" spans="2:8">
      <c r="B54" s="388">
        <v>49</v>
      </c>
      <c r="C54" s="389"/>
      <c r="D54" s="389"/>
      <c r="E54" s="390"/>
      <c r="F54" s="391"/>
      <c r="G54" s="391"/>
      <c r="H54" s="391"/>
    </row>
    <row r="55" spans="2:8">
      <c r="B55" s="388">
        <v>50</v>
      </c>
      <c r="C55" s="389"/>
      <c r="D55" s="389"/>
      <c r="E55" s="390"/>
      <c r="F55" s="391"/>
      <c r="G55" s="391"/>
      <c r="H55" s="391"/>
    </row>
    <row r="56" spans="2:8">
      <c r="B56" s="388">
        <v>51</v>
      </c>
      <c r="C56" s="389"/>
      <c r="D56" s="389"/>
      <c r="E56" s="390"/>
      <c r="F56" s="391"/>
      <c r="G56" s="391"/>
      <c r="H56" s="391"/>
    </row>
    <row r="57" spans="2:8">
      <c r="B57" s="388">
        <v>52</v>
      </c>
      <c r="C57" s="389"/>
      <c r="D57" s="389"/>
      <c r="E57" s="390"/>
      <c r="F57" s="391"/>
      <c r="G57" s="391"/>
      <c r="H57" s="391"/>
    </row>
    <row r="58" spans="2:8">
      <c r="B58" s="388">
        <v>53</v>
      </c>
      <c r="C58" s="389"/>
      <c r="D58" s="389"/>
      <c r="E58" s="390"/>
      <c r="F58" s="391"/>
      <c r="G58" s="391"/>
      <c r="H58" s="391"/>
    </row>
    <row r="59" spans="2:8">
      <c r="B59" s="388">
        <v>54</v>
      </c>
      <c r="C59" s="389"/>
      <c r="D59" s="389"/>
      <c r="E59" s="390"/>
      <c r="F59" s="391"/>
      <c r="G59" s="391"/>
      <c r="H59" s="391"/>
    </row>
    <row r="60" spans="2:8">
      <c r="B60" s="388">
        <v>55</v>
      </c>
      <c r="C60" s="389"/>
      <c r="D60" s="389"/>
      <c r="E60" s="390"/>
      <c r="F60" s="391"/>
      <c r="G60" s="391"/>
      <c r="H60" s="391"/>
    </row>
    <row r="61" spans="2:8">
      <c r="B61" s="388">
        <v>56</v>
      </c>
      <c r="C61" s="389"/>
      <c r="D61" s="389"/>
      <c r="E61" s="390"/>
      <c r="F61" s="391"/>
      <c r="G61" s="391"/>
      <c r="H61" s="391"/>
    </row>
    <row r="62" spans="2:8">
      <c r="B62" s="388">
        <v>57</v>
      </c>
      <c r="C62" s="389"/>
      <c r="D62" s="389"/>
      <c r="E62" s="390"/>
      <c r="F62" s="391"/>
      <c r="G62" s="391"/>
      <c r="H62" s="391"/>
    </row>
    <row r="63" spans="2:8">
      <c r="B63" s="388">
        <v>58</v>
      </c>
      <c r="C63" s="389"/>
      <c r="D63" s="389"/>
      <c r="E63" s="390"/>
      <c r="F63" s="391"/>
      <c r="G63" s="391"/>
      <c r="H63" s="391"/>
    </row>
    <row r="64" spans="2:8">
      <c r="B64" s="388">
        <v>59</v>
      </c>
      <c r="C64" s="389"/>
      <c r="D64" s="389"/>
      <c r="E64" s="390"/>
      <c r="F64" s="391"/>
      <c r="G64" s="391"/>
      <c r="H64" s="391"/>
    </row>
    <row r="65" spans="2:8">
      <c r="B65" s="388">
        <v>60</v>
      </c>
      <c r="C65" s="389"/>
      <c r="D65" s="389"/>
      <c r="E65" s="390"/>
      <c r="F65" s="391"/>
      <c r="G65" s="391"/>
      <c r="H65" s="391"/>
    </row>
    <row r="66" spans="2:8">
      <c r="B66" s="388">
        <v>61</v>
      </c>
      <c r="C66" s="389"/>
      <c r="D66" s="389"/>
      <c r="E66" s="390"/>
      <c r="F66" s="391"/>
      <c r="G66" s="391"/>
      <c r="H66" s="391"/>
    </row>
    <row r="67" spans="2:8">
      <c r="B67" s="388">
        <v>62</v>
      </c>
      <c r="C67" s="389"/>
      <c r="D67" s="389"/>
      <c r="E67" s="390"/>
      <c r="F67" s="391"/>
      <c r="G67" s="391"/>
      <c r="H67" s="391"/>
    </row>
    <row r="68" spans="2:8">
      <c r="B68" s="388">
        <v>63</v>
      </c>
      <c r="C68" s="389"/>
      <c r="D68" s="389"/>
      <c r="E68" s="390"/>
      <c r="F68" s="391"/>
      <c r="G68" s="391"/>
      <c r="H68" s="391"/>
    </row>
    <row r="69" spans="2:8">
      <c r="B69" s="388">
        <v>64</v>
      </c>
      <c r="C69" s="389"/>
      <c r="D69" s="389"/>
      <c r="E69" s="390"/>
      <c r="F69" s="391"/>
      <c r="G69" s="391"/>
      <c r="H69" s="391"/>
    </row>
    <row r="70" spans="2:8">
      <c r="B70" s="388">
        <v>65</v>
      </c>
      <c r="C70" s="389"/>
      <c r="D70" s="389"/>
      <c r="E70" s="390"/>
      <c r="F70" s="391"/>
      <c r="G70" s="391"/>
      <c r="H70" s="391"/>
    </row>
    <row r="71" spans="2:8">
      <c r="B71" s="388">
        <v>66</v>
      </c>
      <c r="C71" s="389"/>
      <c r="D71" s="389"/>
      <c r="E71" s="390"/>
      <c r="F71" s="391"/>
      <c r="G71" s="391"/>
      <c r="H71" s="391"/>
    </row>
    <row r="72" spans="2:8">
      <c r="B72" s="388">
        <v>67</v>
      </c>
      <c r="C72" s="389"/>
      <c r="D72" s="389"/>
      <c r="E72" s="390"/>
      <c r="F72" s="391"/>
      <c r="G72" s="391"/>
      <c r="H72" s="391"/>
    </row>
    <row r="73" spans="2:8">
      <c r="B73" s="388">
        <v>68</v>
      </c>
      <c r="C73" s="389"/>
      <c r="D73" s="389"/>
      <c r="E73" s="390"/>
      <c r="F73" s="391"/>
      <c r="G73" s="391"/>
      <c r="H73" s="391"/>
    </row>
    <row r="74" spans="2:8">
      <c r="B74" s="388">
        <v>69</v>
      </c>
      <c r="C74" s="389"/>
      <c r="D74" s="389"/>
      <c r="E74" s="390"/>
      <c r="F74" s="391"/>
      <c r="G74" s="391"/>
      <c r="H74" s="391"/>
    </row>
    <row r="75" spans="2:8">
      <c r="B75" s="388">
        <v>70</v>
      </c>
      <c r="C75" s="389"/>
      <c r="D75" s="389"/>
      <c r="E75" s="390"/>
      <c r="F75" s="391"/>
      <c r="G75" s="391"/>
      <c r="H75" s="391"/>
    </row>
    <row r="76" spans="2:8">
      <c r="B76" s="388">
        <v>71</v>
      </c>
      <c r="C76" s="389"/>
      <c r="D76" s="389"/>
      <c r="E76" s="390"/>
      <c r="F76" s="391"/>
      <c r="G76" s="391"/>
      <c r="H76" s="391"/>
    </row>
    <row r="77" spans="2:8">
      <c r="B77" s="388">
        <v>72</v>
      </c>
      <c r="C77" s="389"/>
      <c r="D77" s="389"/>
      <c r="E77" s="390"/>
      <c r="F77" s="391"/>
      <c r="G77" s="391"/>
      <c r="H77" s="391"/>
    </row>
    <row r="78" spans="2:8">
      <c r="B78" s="388">
        <v>73</v>
      </c>
      <c r="C78" s="389"/>
      <c r="D78" s="389"/>
      <c r="E78" s="390"/>
      <c r="F78" s="391"/>
      <c r="G78" s="391"/>
      <c r="H78" s="391"/>
    </row>
    <row r="79" spans="2:8">
      <c r="B79" s="388">
        <v>74</v>
      </c>
      <c r="C79" s="389"/>
      <c r="D79" s="389"/>
      <c r="E79" s="390"/>
      <c r="F79" s="391"/>
      <c r="G79" s="391"/>
      <c r="H79" s="391"/>
    </row>
    <row r="80" spans="2:8">
      <c r="B80" s="388">
        <v>75</v>
      </c>
      <c r="C80" s="389"/>
      <c r="D80" s="389"/>
      <c r="E80" s="390"/>
      <c r="F80" s="391"/>
      <c r="G80" s="391"/>
      <c r="H80" s="391"/>
    </row>
    <row r="81" spans="2:8">
      <c r="B81" s="388">
        <v>76</v>
      </c>
      <c r="C81" s="389"/>
      <c r="D81" s="389"/>
      <c r="E81" s="390"/>
      <c r="F81" s="391"/>
      <c r="G81" s="391"/>
      <c r="H81" s="391"/>
    </row>
    <row r="82" spans="2:8">
      <c r="B82" s="388">
        <v>77</v>
      </c>
      <c r="C82" s="389"/>
      <c r="D82" s="389"/>
      <c r="E82" s="390"/>
      <c r="F82" s="391"/>
      <c r="G82" s="391"/>
      <c r="H82" s="391"/>
    </row>
    <row r="83" spans="2:8">
      <c r="B83" s="388">
        <v>78</v>
      </c>
      <c r="C83" s="389"/>
      <c r="D83" s="389"/>
      <c r="E83" s="390"/>
      <c r="F83" s="391"/>
      <c r="G83" s="391"/>
      <c r="H83" s="391"/>
    </row>
    <row r="84" spans="2:8">
      <c r="B84" s="388">
        <v>79</v>
      </c>
      <c r="C84" s="389"/>
      <c r="D84" s="389"/>
      <c r="E84" s="390"/>
      <c r="F84" s="391"/>
      <c r="G84" s="391"/>
      <c r="H84" s="391"/>
    </row>
    <row r="85" spans="2:8" ht="13.5" thickBot="1">
      <c r="B85" s="392">
        <v>80</v>
      </c>
      <c r="C85" s="393"/>
      <c r="D85" s="393"/>
      <c r="E85" s="394"/>
      <c r="F85" s="395"/>
      <c r="G85" s="395"/>
      <c r="H85" s="39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47356-EB0B-4C33-8D00-867B417970D0}">
  <sheetPr>
    <tabColor rgb="FF002060"/>
  </sheetPr>
  <dimension ref="A1:AH21"/>
  <sheetViews>
    <sheetView workbookViewId="0">
      <selection activeCell="D9" sqref="D9:D22"/>
    </sheetView>
  </sheetViews>
  <sheetFormatPr defaultColWidth="8.88671875" defaultRowHeight="15"/>
  <cols>
    <col min="1" max="1" width="3.77734375" style="20" customWidth="1"/>
    <col min="2" max="2" width="52.109375" style="20" customWidth="1"/>
    <col min="3" max="3" width="14.21875" style="20" customWidth="1"/>
    <col min="4" max="8" width="11.6640625" style="20" customWidth="1"/>
    <col min="9" max="34" width="8.88671875" style="20"/>
    <col min="35" max="16384" width="8.88671875" style="19"/>
  </cols>
  <sheetData>
    <row r="1" spans="1:34" s="16" customFormat="1" ht="23.25">
      <c r="A1" s="313" t="s">
        <v>281</v>
      </c>
      <c r="B1" s="314"/>
      <c r="C1" s="315" t="str">
        <f>'Regulatory Capital Ratio'!C1</f>
        <v>Insurer Name</v>
      </c>
    </row>
    <row r="2" spans="1:34" customFormat="1">
      <c r="A2" s="317" t="s">
        <v>282</v>
      </c>
      <c r="B2" s="318"/>
      <c r="C2" s="319" t="str">
        <f>'Regulatory Capital Ratio'!C2</f>
        <v>Insurer Type</v>
      </c>
    </row>
    <row r="3" spans="1:34" s="16" customFormat="1">
      <c r="A3" s="320" t="s">
        <v>280</v>
      </c>
      <c r="B3" s="321"/>
      <c r="C3" s="322">
        <f>'Regulatory Capital Ratio'!C3</f>
        <v>46022</v>
      </c>
      <c r="D3" s="17"/>
    </row>
    <row r="4" spans="1:34" s="16" customFormat="1" ht="15.75">
      <c r="A4" s="324" t="s">
        <v>283</v>
      </c>
      <c r="B4" s="325"/>
      <c r="C4" s="326"/>
      <c r="D4" s="17"/>
    </row>
    <row r="5" spans="1:34" s="16" customFormat="1" ht="14.25"/>
    <row r="6" spans="1:34" s="1" customFormat="1" ht="33.75">
      <c r="A6" s="15" t="s">
        <v>39</v>
      </c>
      <c r="B6" s="15"/>
      <c r="C6" s="14"/>
      <c r="D6" s="14"/>
      <c r="E6" s="14"/>
    </row>
    <row r="7" spans="1:34">
      <c r="A7" s="36"/>
    </row>
    <row r="8" spans="1:34" s="31" customFormat="1">
      <c r="A8" s="13"/>
      <c r="B8" s="12"/>
      <c r="C8" s="35" t="s">
        <v>25</v>
      </c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</row>
    <row r="9" spans="1:34" s="31" customFormat="1">
      <c r="A9" s="8" t="s">
        <v>38</v>
      </c>
      <c r="B9" s="11"/>
      <c r="C9" s="34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</row>
    <row r="10" spans="1:34" s="31" customFormat="1" ht="12.75">
      <c r="A10" s="7">
        <v>1</v>
      </c>
      <c r="B10" s="7" t="s">
        <v>37</v>
      </c>
      <c r="C10" s="9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</row>
    <row r="11" spans="1:34" s="31" customFormat="1" ht="12.75">
      <c r="A11" s="7">
        <v>2</v>
      </c>
      <c r="B11" s="7" t="s">
        <v>36</v>
      </c>
      <c r="C11" s="9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</row>
    <row r="12" spans="1:34" s="31" customFormat="1" ht="12.75">
      <c r="A12" s="7">
        <v>3</v>
      </c>
      <c r="B12" s="7" t="s">
        <v>35</v>
      </c>
      <c r="C12" s="9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</row>
    <row r="13" spans="1:34" s="31" customFormat="1" ht="12.75">
      <c r="A13" s="5">
        <v>4</v>
      </c>
      <c r="B13" s="5" t="s">
        <v>34</v>
      </c>
      <c r="C13" s="4">
        <f>SUM(C10:C12)</f>
        <v>0</v>
      </c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</row>
    <row r="14" spans="1:34" s="31" customFormat="1">
      <c r="A14" s="33" t="s">
        <v>33</v>
      </c>
      <c r="B14" s="11"/>
      <c r="C14" s="29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</row>
    <row r="15" spans="1:34" s="31" customFormat="1">
      <c r="A15" s="8" t="s">
        <v>4</v>
      </c>
      <c r="B15" s="11"/>
      <c r="C15" s="29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</row>
    <row r="16" spans="1:34" s="31" customFormat="1" ht="12.75">
      <c r="A16" s="7">
        <v>5</v>
      </c>
      <c r="B16" s="7" t="s">
        <v>32</v>
      </c>
      <c r="C16" s="9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</row>
    <row r="17" spans="1:34" s="31" customFormat="1" ht="12.75">
      <c r="A17" s="7">
        <v>6</v>
      </c>
      <c r="B17" s="10" t="s">
        <v>31</v>
      </c>
      <c r="C17" s="9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</row>
    <row r="18" spans="1:34" s="25" customFormat="1" ht="12.75">
      <c r="A18" s="5">
        <v>7</v>
      </c>
      <c r="B18" s="5" t="s">
        <v>30</v>
      </c>
      <c r="C18" s="4">
        <f>SUM(C16:C17)</f>
        <v>0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</row>
    <row r="19" spans="1:34" s="25" customFormat="1">
      <c r="A19" s="30" t="s">
        <v>29</v>
      </c>
      <c r="B19" s="11"/>
      <c r="C19" s="29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</row>
    <row r="20" spans="1:34" s="25" customFormat="1" ht="12.75">
      <c r="A20" s="28">
        <v>8</v>
      </c>
      <c r="B20" s="27" t="s">
        <v>28</v>
      </c>
      <c r="C20" s="4">
        <f>'Disclosure Items'!M16</f>
        <v>0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</row>
    <row r="21" spans="1:34" s="21" customFormat="1" ht="12.75">
      <c r="A21" s="24">
        <v>9</v>
      </c>
      <c r="B21" s="3" t="s">
        <v>27</v>
      </c>
      <c r="C21" s="23">
        <f>MAX(C13-C18+C20,0)</f>
        <v>0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</row>
  </sheetData>
  <pageMargins left="0.7" right="0.7" top="0.75" bottom="0.75" header="0.3" footer="0.3"/>
  <pageSetup orientation="portrait" r:id="rId1"/>
  <customProperties>
    <customPr name="Sheet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49158-3AC8-446C-8481-65F38104E4B6}">
  <sheetPr>
    <tabColor rgb="FF002060"/>
  </sheetPr>
  <dimension ref="A1:AX63"/>
  <sheetViews>
    <sheetView topLeftCell="A8" workbookViewId="0">
      <selection activeCell="F28" sqref="F28"/>
    </sheetView>
  </sheetViews>
  <sheetFormatPr defaultColWidth="7.88671875" defaultRowHeight="15"/>
  <cols>
    <col min="1" max="1" width="3.77734375" style="20" customWidth="1"/>
    <col min="2" max="2" width="69.33203125" style="37" customWidth="1"/>
    <col min="3" max="3" width="14" style="37" customWidth="1"/>
    <col min="4" max="4" width="14" style="38" customWidth="1"/>
    <col min="5" max="5" width="14" style="37" customWidth="1"/>
    <col min="6" max="6" width="8.109375" style="37" customWidth="1"/>
    <col min="7" max="7" width="8.6640625" style="37" bestFit="1" customWidth="1"/>
    <col min="8" max="16384" width="7.88671875" style="37"/>
  </cols>
  <sheetData>
    <row r="1" spans="1:50" s="16" customFormat="1" ht="23.25">
      <c r="A1" s="313" t="s">
        <v>281</v>
      </c>
      <c r="B1" s="314"/>
      <c r="C1" s="315" t="str">
        <f>'Regulatory Capital Ratio'!C1</f>
        <v>Insurer Name</v>
      </c>
    </row>
    <row r="2" spans="1:50" customFormat="1">
      <c r="A2" s="317" t="s">
        <v>282</v>
      </c>
      <c r="B2" s="318"/>
      <c r="C2" s="319" t="str">
        <f>'Regulatory Capital Ratio'!C2</f>
        <v>Insurer Type</v>
      </c>
    </row>
    <row r="3" spans="1:50" s="16" customFormat="1">
      <c r="A3" s="320" t="s">
        <v>280</v>
      </c>
      <c r="B3" s="321"/>
      <c r="C3" s="322">
        <f>'Regulatory Capital Ratio'!C3</f>
        <v>46022</v>
      </c>
      <c r="D3" s="18"/>
      <c r="E3" s="17"/>
    </row>
    <row r="4" spans="1:50" s="16" customFormat="1" ht="15.75">
      <c r="A4" s="324" t="s">
        <v>283</v>
      </c>
      <c r="B4" s="325"/>
      <c r="C4" s="326"/>
      <c r="D4" s="18"/>
      <c r="E4" s="17"/>
    </row>
    <row r="5" spans="1:50" s="16" customFormat="1" ht="14.25"/>
    <row r="6" spans="1:50" s="1" customFormat="1" ht="33.75">
      <c r="A6" s="15" t="s">
        <v>39</v>
      </c>
      <c r="B6" s="15"/>
      <c r="C6" s="15"/>
      <c r="D6" s="14"/>
      <c r="E6" s="14"/>
      <c r="F6" s="14"/>
      <c r="G6" s="14"/>
    </row>
    <row r="7" spans="1:50" ht="14.25">
      <c r="A7" s="36"/>
      <c r="B7" s="36"/>
      <c r="D7" s="37"/>
    </row>
    <row r="8" spans="1:50" s="32" customFormat="1">
      <c r="A8" s="13"/>
      <c r="B8" s="72"/>
      <c r="C8" s="71"/>
      <c r="D8" s="70"/>
      <c r="E8" s="35" t="s">
        <v>25</v>
      </c>
    </row>
    <row r="9" spans="1:50" s="32" customFormat="1">
      <c r="A9" s="69" t="s">
        <v>84</v>
      </c>
      <c r="B9" s="53"/>
      <c r="C9" s="50"/>
      <c r="D9" s="44"/>
      <c r="E9" s="34"/>
    </row>
    <row r="10" spans="1:50" s="31" customFormat="1" ht="12.75">
      <c r="A10" s="7">
        <v>1</v>
      </c>
      <c r="B10" s="48" t="s">
        <v>83</v>
      </c>
      <c r="C10" s="47"/>
      <c r="D10" s="44"/>
      <c r="E10" s="9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</row>
    <row r="11" spans="1:50" s="31" customFormat="1" ht="12.75">
      <c r="A11" s="7">
        <v>2</v>
      </c>
      <c r="B11" s="48" t="s">
        <v>82</v>
      </c>
      <c r="C11" s="47"/>
      <c r="D11" s="44"/>
      <c r="E11" s="9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</row>
    <row r="12" spans="1:50" s="31" customFormat="1" ht="12.75">
      <c r="A12" s="7">
        <v>3</v>
      </c>
      <c r="B12" s="48" t="s">
        <v>81</v>
      </c>
      <c r="C12" s="47"/>
      <c r="D12" s="44"/>
      <c r="E12" s="9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</row>
    <row r="13" spans="1:50" s="31" customFormat="1" ht="12.75">
      <c r="A13" s="7">
        <v>4</v>
      </c>
      <c r="B13" s="48" t="s">
        <v>80</v>
      </c>
      <c r="C13" s="47"/>
      <c r="D13" s="44"/>
      <c r="E13" s="9"/>
      <c r="F13" s="22" t="str">
        <f>IF(E13&gt;0,"Value entered should be negative","")</f>
        <v/>
      </c>
      <c r="G13" s="2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</row>
    <row r="14" spans="1:50" s="31" customFormat="1" ht="12.75">
      <c r="A14" s="7">
        <v>5</v>
      </c>
      <c r="B14" s="48" t="s">
        <v>79</v>
      </c>
      <c r="C14" s="47"/>
      <c r="D14" s="44"/>
      <c r="E14" s="9"/>
      <c r="F14" s="22" t="str">
        <f>IF(E14&lt;0,"Value entered should be positive","")</f>
        <v/>
      </c>
      <c r="G14" s="22" t="str">
        <f>IF(ABS(E14-E13-'Disclosure Items'!M16)&gt;1,"Total CSM differs from Disclosure Items by more than $1,000","")</f>
        <v/>
      </c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</row>
    <row r="15" spans="1:50" s="31" customFormat="1" ht="12.75">
      <c r="A15" s="7">
        <v>6</v>
      </c>
      <c r="B15" s="48" t="s">
        <v>78</v>
      </c>
      <c r="C15" s="47"/>
      <c r="D15" s="63"/>
      <c r="E15" s="6">
        <f>IF(D15="",0,MIN(D15,(+E10+E11+E12+E13+E14+E16+E17+E18+E19)*33%))</f>
        <v>0</v>
      </c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</row>
    <row r="16" spans="1:50" s="31" customFormat="1" ht="12.75">
      <c r="A16" s="7">
        <v>7</v>
      </c>
      <c r="B16" s="48" t="s">
        <v>77</v>
      </c>
      <c r="C16" s="47"/>
      <c r="D16" s="44"/>
      <c r="E16" s="9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</row>
    <row r="17" spans="1:50" s="31" customFormat="1" ht="12.75">
      <c r="A17" s="7">
        <v>8</v>
      </c>
      <c r="B17" s="48" t="s">
        <v>76</v>
      </c>
      <c r="C17" s="47"/>
      <c r="D17" s="44"/>
      <c r="E17" s="9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</row>
    <row r="18" spans="1:50" s="31" customFormat="1" ht="12.75">
      <c r="A18" s="7">
        <v>9</v>
      </c>
      <c r="B18" s="48" t="s">
        <v>75</v>
      </c>
      <c r="C18" s="47"/>
      <c r="D18" s="44"/>
      <c r="E18" s="9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</row>
    <row r="19" spans="1:50" s="31" customFormat="1" ht="12.75">
      <c r="A19" s="7">
        <v>10</v>
      </c>
      <c r="B19" s="48" t="s">
        <v>74</v>
      </c>
      <c r="C19" s="47"/>
      <c r="D19" s="44"/>
      <c r="E19" s="9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</row>
    <row r="20" spans="1:50" s="25" customFormat="1" ht="12.75">
      <c r="A20" s="5">
        <v>11</v>
      </c>
      <c r="B20" s="57" t="s">
        <v>73</v>
      </c>
      <c r="C20" s="45"/>
      <c r="D20" s="44"/>
      <c r="E20" s="4">
        <f>SUM(E10:E19)</f>
        <v>0</v>
      </c>
      <c r="F20" s="22"/>
      <c r="G20" s="32"/>
      <c r="H20" s="32"/>
      <c r="I20" s="32"/>
      <c r="J20" s="32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</row>
    <row r="21" spans="1:50" s="31" customFormat="1">
      <c r="A21" s="68" t="s">
        <v>72</v>
      </c>
      <c r="B21" s="57"/>
      <c r="C21" s="50"/>
      <c r="D21" s="44"/>
      <c r="E21" s="49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</row>
    <row r="22" spans="1:50" s="31" customFormat="1" ht="12.75">
      <c r="A22" s="7">
        <v>12</v>
      </c>
      <c r="B22" s="48" t="s">
        <v>71</v>
      </c>
      <c r="C22" s="47"/>
      <c r="D22" s="44"/>
      <c r="E22" s="6">
        <f>'Disclosure Items'!M18</f>
        <v>0</v>
      </c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</row>
    <row r="23" spans="1:50" s="31" customFormat="1" ht="12.75">
      <c r="A23" s="7">
        <v>13</v>
      </c>
      <c r="B23" s="48" t="s">
        <v>70</v>
      </c>
      <c r="C23" s="47"/>
      <c r="D23" s="44"/>
      <c r="E23" s="6">
        <f>'Disclosure Items'!M17</f>
        <v>0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</row>
    <row r="24" spans="1:50" s="31" customFormat="1" ht="12.75">
      <c r="A24" s="7">
        <v>14</v>
      </c>
      <c r="B24" s="48" t="s">
        <v>69</v>
      </c>
      <c r="C24" s="47"/>
      <c r="D24" s="44"/>
      <c r="E24" s="9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</row>
    <row r="25" spans="1:50" s="31" customFormat="1" ht="12.75">
      <c r="A25" s="7">
        <v>15</v>
      </c>
      <c r="B25" s="48" t="s">
        <v>55</v>
      </c>
      <c r="C25" s="47"/>
      <c r="D25" s="44"/>
      <c r="E25" s="9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</row>
    <row r="26" spans="1:50" s="25" customFormat="1" ht="12.75">
      <c r="A26" s="5">
        <v>16</v>
      </c>
      <c r="B26" s="57" t="s">
        <v>68</v>
      </c>
      <c r="C26" s="45"/>
      <c r="D26" s="44"/>
      <c r="E26" s="54">
        <f>SUM(E22:E25)</f>
        <v>0</v>
      </c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</row>
    <row r="27" spans="1:50" s="25" customFormat="1" ht="12.75">
      <c r="A27" s="5"/>
      <c r="B27" s="62"/>
      <c r="C27" s="45"/>
      <c r="D27" s="44"/>
      <c r="E27" s="49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</row>
    <row r="28" spans="1:50" s="25" customFormat="1" ht="12.75">
      <c r="A28" s="5">
        <v>17</v>
      </c>
      <c r="B28" s="57" t="s">
        <v>67</v>
      </c>
      <c r="C28" s="45"/>
      <c r="D28" s="44"/>
      <c r="E28" s="54">
        <f>E20-E26</f>
        <v>0</v>
      </c>
      <c r="F28" s="67" t="s">
        <v>362</v>
      </c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</row>
    <row r="29" spans="1:50" s="31" customFormat="1" ht="12.75">
      <c r="A29" s="56"/>
      <c r="B29" s="62"/>
      <c r="C29" s="61"/>
      <c r="D29" s="44"/>
      <c r="E29" s="9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</row>
    <row r="30" spans="1:50" s="31" customFormat="1">
      <c r="A30" s="66" t="s">
        <v>66</v>
      </c>
      <c r="B30" s="51"/>
      <c r="C30" s="50"/>
      <c r="D30" s="44"/>
      <c r="E30" s="49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</row>
    <row r="31" spans="1:50" s="31" customFormat="1">
      <c r="A31" s="66" t="s">
        <v>65</v>
      </c>
      <c r="B31" s="51"/>
      <c r="C31" s="50"/>
      <c r="D31" s="44"/>
      <c r="E31" s="49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</row>
    <row r="32" spans="1:50" s="31" customFormat="1" ht="12.75">
      <c r="A32" s="7">
        <v>18</v>
      </c>
      <c r="B32" s="48" t="s">
        <v>64</v>
      </c>
      <c r="C32" s="47"/>
      <c r="D32" s="44"/>
      <c r="E32" s="6">
        <f>+D15-E15</f>
        <v>0</v>
      </c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</row>
    <row r="33" spans="1:50" s="31" customFormat="1" ht="12.75">
      <c r="A33" s="7">
        <v>19</v>
      </c>
      <c r="B33" s="48" t="s">
        <v>63</v>
      </c>
      <c r="C33" s="47"/>
      <c r="D33" s="44"/>
      <c r="E33" s="9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</row>
    <row r="34" spans="1:50" s="31" customFormat="1" ht="12.75">
      <c r="A34" s="7">
        <v>20</v>
      </c>
      <c r="B34" s="48" t="s">
        <v>62</v>
      </c>
      <c r="C34" s="47"/>
      <c r="D34" s="44"/>
      <c r="E34" s="9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</row>
    <row r="35" spans="1:50" s="31" customFormat="1" ht="12.75">
      <c r="A35" s="7">
        <v>21</v>
      </c>
      <c r="B35" s="48" t="s">
        <v>61</v>
      </c>
      <c r="C35" s="47"/>
      <c r="D35" s="44"/>
      <c r="E35" s="6">
        <f>MIN((E24-E34),E28*20%)</f>
        <v>0</v>
      </c>
      <c r="F35" s="65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</row>
    <row r="36" spans="1:50" s="31" customFormat="1" ht="12.75">
      <c r="A36" s="7">
        <v>22</v>
      </c>
      <c r="B36" s="48" t="s">
        <v>55</v>
      </c>
      <c r="C36" s="47"/>
      <c r="D36" s="44"/>
      <c r="E36" s="9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</row>
    <row r="37" spans="1:50" s="25" customFormat="1" ht="12.75">
      <c r="A37" s="5">
        <v>23</v>
      </c>
      <c r="B37" s="57" t="s">
        <v>60</v>
      </c>
      <c r="C37" s="45"/>
      <c r="D37" s="44"/>
      <c r="E37" s="54">
        <f>SUM(E32:E36)</f>
        <v>0</v>
      </c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</row>
    <row r="38" spans="1:50" s="31" customFormat="1" ht="12.75">
      <c r="A38" s="56"/>
      <c r="B38" s="62"/>
      <c r="C38" s="61"/>
      <c r="D38" s="44"/>
      <c r="E38" s="49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</row>
    <row r="39" spans="1:50" s="31" customFormat="1">
      <c r="A39" s="52" t="s">
        <v>59</v>
      </c>
      <c r="B39" s="51"/>
      <c r="C39" s="50"/>
      <c r="D39" s="44"/>
      <c r="E39" s="49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</row>
    <row r="40" spans="1:50" s="31" customFormat="1" ht="12.75">
      <c r="A40" s="7">
        <v>24</v>
      </c>
      <c r="B40" s="48" t="s">
        <v>58</v>
      </c>
      <c r="C40" s="64">
        <v>0</v>
      </c>
      <c r="D40" s="63"/>
      <c r="E40" s="6">
        <f>C40*D40</f>
        <v>0</v>
      </c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</row>
    <row r="41" spans="1:50" s="31" customFormat="1" ht="12.75">
      <c r="A41" s="7">
        <v>25</v>
      </c>
      <c r="B41" s="48" t="s">
        <v>57</v>
      </c>
      <c r="C41" s="64">
        <v>0</v>
      </c>
      <c r="D41" s="63"/>
      <c r="E41" s="6">
        <f>C41*D41</f>
        <v>0</v>
      </c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</row>
    <row r="42" spans="1:50" s="31" customFormat="1" ht="12.75">
      <c r="A42" s="7">
        <v>26</v>
      </c>
      <c r="B42" s="48" t="s">
        <v>56</v>
      </c>
      <c r="C42" s="64">
        <v>0</v>
      </c>
      <c r="D42" s="63"/>
      <c r="E42" s="6">
        <f>C42*D42</f>
        <v>0</v>
      </c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</row>
    <row r="43" spans="1:50" s="31" customFormat="1" ht="12.75">
      <c r="A43" s="7">
        <v>27</v>
      </c>
      <c r="B43" s="48" t="s">
        <v>55</v>
      </c>
      <c r="C43" s="64">
        <v>0</v>
      </c>
      <c r="D43" s="63"/>
      <c r="E43" s="6">
        <f>C43*D43</f>
        <v>0</v>
      </c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</row>
    <row r="44" spans="1:50" s="25" customFormat="1" ht="12.75">
      <c r="A44" s="5">
        <v>28</v>
      </c>
      <c r="B44" s="57" t="s">
        <v>54</v>
      </c>
      <c r="C44" s="45"/>
      <c r="D44" s="44"/>
      <c r="E44" s="54">
        <f>MAX(MIN(SUM(E40:E43),(E28*50%)),0)</f>
        <v>0</v>
      </c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</row>
    <row r="45" spans="1:50" s="31" customFormat="1" ht="12.75">
      <c r="A45" s="56"/>
      <c r="B45" s="62"/>
      <c r="C45" s="61"/>
      <c r="D45" s="44"/>
      <c r="E45" s="49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</row>
    <row r="46" spans="1:50" s="31" customFormat="1">
      <c r="A46" s="52" t="s">
        <v>53</v>
      </c>
      <c r="B46" s="51"/>
      <c r="C46" s="50"/>
      <c r="D46" s="44"/>
      <c r="E46" s="49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</row>
    <row r="47" spans="1:50" s="31" customFormat="1" ht="12.75">
      <c r="A47" s="7">
        <v>29</v>
      </c>
      <c r="B47" s="48" t="s">
        <v>52</v>
      </c>
      <c r="C47" s="47"/>
      <c r="D47" s="44"/>
      <c r="E47" s="6">
        <f>+E23</f>
        <v>0</v>
      </c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</row>
    <row r="48" spans="1:50" s="31" customFormat="1" ht="12.75">
      <c r="A48" s="7">
        <v>30</v>
      </c>
      <c r="B48" s="60" t="s">
        <v>51</v>
      </c>
      <c r="C48" s="59"/>
      <c r="D48" s="44"/>
      <c r="E48" s="6">
        <f>+E22*75%</f>
        <v>0</v>
      </c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</row>
    <row r="49" spans="1:50" s="25" customFormat="1" ht="12.75">
      <c r="A49" s="5">
        <v>31</v>
      </c>
      <c r="B49" s="57" t="s">
        <v>50</v>
      </c>
      <c r="C49" s="45"/>
      <c r="D49" s="44"/>
      <c r="E49" s="54">
        <f>SUM(E47:E48)</f>
        <v>0</v>
      </c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</row>
    <row r="50" spans="1:50" s="25" customFormat="1" ht="12.75">
      <c r="A50" s="56"/>
      <c r="B50" s="51"/>
      <c r="C50" s="45"/>
      <c r="D50" s="44"/>
      <c r="E50" s="49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</row>
    <row r="51" spans="1:50" s="25" customFormat="1" ht="12.75">
      <c r="A51" s="28">
        <v>32</v>
      </c>
      <c r="B51" s="51" t="s">
        <v>49</v>
      </c>
      <c r="C51" s="45"/>
      <c r="D51" s="44"/>
      <c r="E51" s="58">
        <f>E49+E44+E37</f>
        <v>0</v>
      </c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</row>
    <row r="52" spans="1:50" s="25" customFormat="1" ht="12.75">
      <c r="A52" s="5">
        <v>33</v>
      </c>
      <c r="B52" s="57" t="s">
        <v>48</v>
      </c>
      <c r="C52" s="45"/>
      <c r="D52" s="44"/>
      <c r="E52" s="54">
        <f>MAX(MIN(E51,E28),0)</f>
        <v>0</v>
      </c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</row>
    <row r="53" spans="1:50" s="25" customFormat="1" ht="12.75">
      <c r="A53" s="56"/>
      <c r="B53" s="55"/>
      <c r="C53" s="45"/>
      <c r="D53" s="44"/>
      <c r="E53" s="49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</row>
    <row r="54" spans="1:50" s="31" customFormat="1" ht="12.75">
      <c r="A54" s="27">
        <v>34</v>
      </c>
      <c r="B54" s="51" t="s">
        <v>47</v>
      </c>
      <c r="C54" s="53"/>
      <c r="D54" s="44"/>
      <c r="E54" s="54">
        <f>E52+E28</f>
        <v>0</v>
      </c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</row>
    <row r="55" spans="1:50" s="31" customFormat="1" ht="12.75">
      <c r="A55" s="27"/>
      <c r="B55" s="51"/>
      <c r="C55" s="53"/>
      <c r="D55" s="44"/>
      <c r="E55" s="49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</row>
    <row r="56" spans="1:50" s="31" customFormat="1">
      <c r="A56" s="52" t="s">
        <v>46</v>
      </c>
      <c r="B56" s="51"/>
      <c r="C56" s="50"/>
      <c r="D56" s="44"/>
      <c r="E56" s="49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</row>
    <row r="57" spans="1:50" s="31" customFormat="1" ht="12.75">
      <c r="A57" s="7">
        <v>35</v>
      </c>
      <c r="B57" s="48" t="s">
        <v>45</v>
      </c>
      <c r="C57" s="47"/>
      <c r="D57" s="44"/>
      <c r="E57" s="6">
        <f>'Asset Default Risk'!C45</f>
        <v>0</v>
      </c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</row>
    <row r="58" spans="1:50" s="31" customFormat="1" ht="12.75">
      <c r="A58" s="7">
        <v>36</v>
      </c>
      <c r="B58" s="48" t="s">
        <v>44</v>
      </c>
      <c r="C58" s="47"/>
      <c r="D58" s="44"/>
      <c r="E58" s="9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</row>
    <row r="59" spans="1:50" s="31" customFormat="1" ht="12.75">
      <c r="A59" s="7">
        <v>37</v>
      </c>
      <c r="B59" s="48" t="s">
        <v>43</v>
      </c>
      <c r="C59" s="47"/>
      <c r="D59" s="44"/>
      <c r="E59" s="9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</row>
    <row r="60" spans="1:50" s="31" customFormat="1" ht="12.75">
      <c r="A60" s="7">
        <v>38</v>
      </c>
      <c r="B60" s="48" t="s">
        <v>42</v>
      </c>
      <c r="C60" s="47"/>
      <c r="D60" s="44"/>
      <c r="E60" s="6">
        <f>'Asset Default Risk'!C29</f>
        <v>0</v>
      </c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</row>
    <row r="61" spans="1:50" s="31" customFormat="1" ht="12.75">
      <c r="A61" s="7">
        <v>39</v>
      </c>
      <c r="B61" s="48" t="s">
        <v>31</v>
      </c>
      <c r="C61" s="47"/>
      <c r="D61" s="44"/>
      <c r="E61" s="9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</row>
    <row r="62" spans="1:50" s="25" customFormat="1" ht="12.75">
      <c r="A62" s="5">
        <v>40</v>
      </c>
      <c r="B62" s="46" t="s">
        <v>41</v>
      </c>
      <c r="C62" s="45"/>
      <c r="D62" s="44"/>
      <c r="E62" s="43">
        <f>SUM(E57:E61)</f>
        <v>0</v>
      </c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</row>
    <row r="63" spans="1:50" s="21" customFormat="1" ht="12.75">
      <c r="A63" s="24">
        <v>41</v>
      </c>
      <c r="B63" s="42" t="s">
        <v>40</v>
      </c>
      <c r="C63" s="41"/>
      <c r="D63" s="40"/>
      <c r="E63" s="39">
        <f>MAX((E54-E62),0)</f>
        <v>0</v>
      </c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</row>
  </sheetData>
  <dataValidations count="1">
    <dataValidation type="list" allowBlank="1" showInputMessage="1" showErrorMessage="1" sqref="C40:C43" xr:uid="{0EC0B673-F10C-41EF-B58A-FAC89560BF38}">
      <formula1>"0,0.2,0.4,0.6,0.8,1.0"</formula1>
    </dataValidation>
  </dataValidations>
  <pageMargins left="0.7" right="0.7" top="0.75" bottom="0.75" header="0.3" footer="0.3"/>
  <pageSetup orientation="portrait" r:id="rId1"/>
  <customProperties>
    <customPr name="Sheet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95C8E-FD8A-43B8-A92F-E7B5717FAAE6}">
  <sheetPr>
    <tabColor rgb="FF00B050"/>
  </sheetPr>
  <dimension ref="A1:G59"/>
  <sheetViews>
    <sheetView zoomScaleNormal="100" workbookViewId="0">
      <selection activeCell="G11" sqref="G11:H65"/>
    </sheetView>
  </sheetViews>
  <sheetFormatPr defaultColWidth="9.109375" defaultRowHeight="15.75"/>
  <cols>
    <col min="1" max="1" width="3.77734375" customWidth="1"/>
    <col min="2" max="2" width="48.77734375" style="20" customWidth="1"/>
    <col min="3" max="5" width="14.6640625" style="20" customWidth="1"/>
    <col min="6" max="16384" width="9.109375" style="20"/>
  </cols>
  <sheetData>
    <row r="1" spans="1:7" s="16" customFormat="1" ht="23.25">
      <c r="A1" s="313" t="s">
        <v>281</v>
      </c>
      <c r="B1" s="314"/>
      <c r="C1" s="315" t="str">
        <f>'Regulatory Capital Ratio'!C1</f>
        <v>Insurer Name</v>
      </c>
    </row>
    <row r="2" spans="1:7" customFormat="1" ht="15">
      <c r="A2" s="317" t="s">
        <v>282</v>
      </c>
      <c r="B2" s="318"/>
      <c r="C2" s="319" t="str">
        <f>'Regulatory Capital Ratio'!C2</f>
        <v>Insurer Type</v>
      </c>
    </row>
    <row r="3" spans="1:7" s="16" customFormat="1" ht="15">
      <c r="A3" s="320" t="s">
        <v>280</v>
      </c>
      <c r="B3" s="321"/>
      <c r="C3" s="322">
        <f>'Regulatory Capital Ratio'!C3</f>
        <v>46022</v>
      </c>
      <c r="D3" s="18"/>
      <c r="E3" s="17"/>
    </row>
    <row r="4" spans="1:7" s="16" customFormat="1">
      <c r="A4" s="324" t="s">
        <v>283</v>
      </c>
      <c r="B4" s="325"/>
      <c r="C4" s="326"/>
      <c r="D4" s="18"/>
      <c r="E4" s="17"/>
    </row>
    <row r="5" spans="1:7" s="16" customFormat="1" ht="14.25"/>
    <row r="6" spans="1:7" s="1" customFormat="1" ht="33.75">
      <c r="A6" s="15" t="s">
        <v>133</v>
      </c>
      <c r="B6" s="15"/>
      <c r="C6" s="15"/>
      <c r="D6" s="14"/>
      <c r="E6" s="14"/>
      <c r="F6" s="14"/>
      <c r="G6" s="14"/>
    </row>
    <row r="7" spans="1:7" s="2" customFormat="1" ht="12.75">
      <c r="A7" s="104" t="s">
        <v>132</v>
      </c>
      <c r="B7" s="104"/>
    </row>
    <row r="8" spans="1:7" s="2" customFormat="1" ht="15">
      <c r="A8" s="13"/>
      <c r="B8" s="103"/>
      <c r="C8" s="100" t="s">
        <v>131</v>
      </c>
      <c r="D8" s="100" t="s">
        <v>130</v>
      </c>
      <c r="E8" s="99" t="s">
        <v>129</v>
      </c>
    </row>
    <row r="9" spans="1:7" s="2" customFormat="1" ht="30">
      <c r="A9" s="102"/>
      <c r="B9" s="101" t="s">
        <v>38</v>
      </c>
      <c r="C9" s="100" t="s">
        <v>128</v>
      </c>
      <c r="D9" s="100" t="s">
        <v>127</v>
      </c>
      <c r="E9" s="99" t="s">
        <v>126</v>
      </c>
    </row>
    <row r="10" spans="1:7" s="2" customFormat="1" ht="17.25" customHeight="1">
      <c r="A10" s="98"/>
      <c r="B10" s="97"/>
      <c r="C10" s="96" t="s">
        <v>25</v>
      </c>
      <c r="D10" s="96"/>
      <c r="E10" s="95" t="s">
        <v>25</v>
      </c>
    </row>
    <row r="11" spans="1:7" s="2" customFormat="1" ht="12.75">
      <c r="A11" s="7">
        <v>1</v>
      </c>
      <c r="B11" s="84" t="s">
        <v>125</v>
      </c>
      <c r="C11" s="85"/>
      <c r="D11" s="80">
        <v>0</v>
      </c>
      <c r="E11" s="79">
        <f t="shared" ref="E11:E31" si="0">C11*D11</f>
        <v>0</v>
      </c>
    </row>
    <row r="12" spans="1:7" s="2" customFormat="1" ht="12.75">
      <c r="A12" s="7">
        <v>2</v>
      </c>
      <c r="B12" s="84" t="s">
        <v>124</v>
      </c>
      <c r="C12" s="85"/>
      <c r="D12" s="80">
        <v>0</v>
      </c>
      <c r="E12" s="79">
        <f t="shared" si="0"/>
        <v>0</v>
      </c>
    </row>
    <row r="13" spans="1:7" s="2" customFormat="1" ht="12.75">
      <c r="A13" s="7">
        <v>3</v>
      </c>
      <c r="B13" s="88" t="s">
        <v>123</v>
      </c>
      <c r="C13" s="85"/>
      <c r="D13" s="80">
        <v>0</v>
      </c>
      <c r="E13" s="79">
        <f t="shared" si="0"/>
        <v>0</v>
      </c>
    </row>
    <row r="14" spans="1:7" s="2" customFormat="1" ht="12.75">
      <c r="A14" s="7">
        <v>4</v>
      </c>
      <c r="B14" s="88" t="s">
        <v>122</v>
      </c>
      <c r="C14" s="85"/>
      <c r="D14" s="80">
        <v>0</v>
      </c>
      <c r="E14" s="79">
        <f t="shared" si="0"/>
        <v>0</v>
      </c>
    </row>
    <row r="15" spans="1:7" s="2" customFormat="1" ht="12.75">
      <c r="A15" s="7">
        <v>5</v>
      </c>
      <c r="B15" s="88" t="s">
        <v>121</v>
      </c>
      <c r="C15" s="85"/>
      <c r="D15" s="80">
        <v>0</v>
      </c>
      <c r="E15" s="79">
        <f t="shared" si="0"/>
        <v>0</v>
      </c>
    </row>
    <row r="16" spans="1:7" s="2" customFormat="1" ht="12.75">
      <c r="A16" s="7">
        <v>6</v>
      </c>
      <c r="B16" s="88" t="s">
        <v>120</v>
      </c>
      <c r="C16" s="85"/>
      <c r="D16" s="80">
        <v>0.1</v>
      </c>
      <c r="E16" s="79">
        <f t="shared" si="0"/>
        <v>0</v>
      </c>
    </row>
    <row r="17" spans="1:5" s="2" customFormat="1" ht="12.75">
      <c r="A17" s="7">
        <v>7</v>
      </c>
      <c r="B17" s="88" t="s">
        <v>119</v>
      </c>
      <c r="C17" s="85"/>
      <c r="D17" s="80">
        <v>0.2</v>
      </c>
      <c r="E17" s="79">
        <f t="shared" si="0"/>
        <v>0</v>
      </c>
    </row>
    <row r="18" spans="1:5" s="2" customFormat="1" ht="12.75">
      <c r="A18" s="7">
        <v>8</v>
      </c>
      <c r="B18" s="88" t="s">
        <v>118</v>
      </c>
      <c r="C18" s="85"/>
      <c r="D18" s="80">
        <v>0.2</v>
      </c>
      <c r="E18" s="79">
        <f t="shared" si="0"/>
        <v>0</v>
      </c>
    </row>
    <row r="19" spans="1:5" s="2" customFormat="1" ht="12.75">
      <c r="A19" s="7">
        <v>9</v>
      </c>
      <c r="B19" s="88" t="s">
        <v>117</v>
      </c>
      <c r="C19" s="85"/>
      <c r="D19" s="80">
        <v>0.15</v>
      </c>
      <c r="E19" s="79">
        <f t="shared" si="0"/>
        <v>0</v>
      </c>
    </row>
    <row r="20" spans="1:5" s="2" customFormat="1" ht="12.75">
      <c r="A20" s="7">
        <v>10</v>
      </c>
      <c r="B20" s="84" t="s">
        <v>116</v>
      </c>
      <c r="C20" s="85"/>
      <c r="D20" s="80">
        <v>0.2</v>
      </c>
      <c r="E20" s="79">
        <f t="shared" si="0"/>
        <v>0</v>
      </c>
    </row>
    <row r="21" spans="1:5" s="2" customFormat="1" ht="12.75">
      <c r="A21" s="7">
        <v>11</v>
      </c>
      <c r="B21" s="84" t="s">
        <v>115</v>
      </c>
      <c r="C21" s="85"/>
      <c r="D21" s="80">
        <v>0.2</v>
      </c>
      <c r="E21" s="79">
        <f t="shared" si="0"/>
        <v>0</v>
      </c>
    </row>
    <row r="22" spans="1:5" s="2" customFormat="1" ht="12.75">
      <c r="A22" s="7">
        <v>12</v>
      </c>
      <c r="B22" s="84" t="s">
        <v>114</v>
      </c>
      <c r="C22" s="85"/>
      <c r="D22" s="80">
        <v>0.15</v>
      </c>
      <c r="E22" s="79">
        <f t="shared" si="0"/>
        <v>0</v>
      </c>
    </row>
    <row r="23" spans="1:5" s="2" customFormat="1" ht="12.75">
      <c r="A23" s="7">
        <v>13</v>
      </c>
      <c r="B23" s="84" t="s">
        <v>113</v>
      </c>
      <c r="C23" s="85"/>
      <c r="D23" s="80">
        <v>0.15</v>
      </c>
      <c r="E23" s="79">
        <f t="shared" si="0"/>
        <v>0</v>
      </c>
    </row>
    <row r="24" spans="1:5" s="2" customFormat="1" ht="12.75">
      <c r="A24" s="7">
        <v>14</v>
      </c>
      <c r="B24" s="84" t="s">
        <v>112</v>
      </c>
      <c r="C24" s="85"/>
      <c r="D24" s="80">
        <v>0.2</v>
      </c>
      <c r="E24" s="79">
        <f t="shared" si="0"/>
        <v>0</v>
      </c>
    </row>
    <row r="25" spans="1:5" s="2" customFormat="1" ht="12.75">
      <c r="A25" s="7">
        <v>15</v>
      </c>
      <c r="B25" s="84" t="s">
        <v>111</v>
      </c>
      <c r="C25" s="85"/>
      <c r="D25" s="80">
        <v>0.2</v>
      </c>
      <c r="E25" s="79">
        <f t="shared" si="0"/>
        <v>0</v>
      </c>
    </row>
    <row r="26" spans="1:5" s="2" customFormat="1" ht="12.75">
      <c r="A26" s="7">
        <v>16</v>
      </c>
      <c r="B26" s="84" t="s">
        <v>110</v>
      </c>
      <c r="C26" s="85"/>
      <c r="D26" s="80">
        <v>0</v>
      </c>
      <c r="E26" s="79">
        <f t="shared" si="0"/>
        <v>0</v>
      </c>
    </row>
    <row r="27" spans="1:5" s="2" customFormat="1" ht="12.75">
      <c r="A27" s="7">
        <v>17</v>
      </c>
      <c r="B27" s="88" t="s">
        <v>109</v>
      </c>
      <c r="C27" s="85"/>
      <c r="D27" s="80">
        <v>0.2</v>
      </c>
      <c r="E27" s="79">
        <f t="shared" si="0"/>
        <v>0</v>
      </c>
    </row>
    <row r="28" spans="1:5" s="2" customFormat="1" ht="12.75">
      <c r="A28" s="7">
        <v>18</v>
      </c>
      <c r="B28" s="88" t="s">
        <v>108</v>
      </c>
      <c r="C28" s="85"/>
      <c r="D28" s="80">
        <v>0.2</v>
      </c>
      <c r="E28" s="79">
        <f t="shared" si="0"/>
        <v>0</v>
      </c>
    </row>
    <row r="29" spans="1:5" s="2" customFormat="1" ht="12.75">
      <c r="A29" s="7">
        <v>19</v>
      </c>
      <c r="B29" s="88" t="s">
        <v>42</v>
      </c>
      <c r="C29" s="85"/>
      <c r="D29" s="80">
        <v>0</v>
      </c>
      <c r="E29" s="79">
        <f t="shared" si="0"/>
        <v>0</v>
      </c>
    </row>
    <row r="30" spans="1:5" s="2" customFormat="1" ht="12.75">
      <c r="A30" s="7">
        <v>20</v>
      </c>
      <c r="B30" s="88" t="s">
        <v>107</v>
      </c>
      <c r="C30" s="85"/>
      <c r="D30" s="80">
        <v>1</v>
      </c>
      <c r="E30" s="79">
        <f t="shared" si="0"/>
        <v>0</v>
      </c>
    </row>
    <row r="31" spans="1:5" s="2" customFormat="1" ht="12.75">
      <c r="A31" s="7">
        <v>21</v>
      </c>
      <c r="B31" s="88" t="s">
        <v>106</v>
      </c>
      <c r="C31" s="85"/>
      <c r="D31" s="80">
        <v>0.25</v>
      </c>
      <c r="E31" s="79">
        <f t="shared" si="0"/>
        <v>0</v>
      </c>
    </row>
    <row r="32" spans="1:5" s="2" customFormat="1" ht="12.75">
      <c r="B32" s="88" t="s">
        <v>105</v>
      </c>
      <c r="C32" s="87"/>
      <c r="D32" s="94"/>
      <c r="E32" s="79"/>
    </row>
    <row r="33" spans="1:7" s="2" customFormat="1" ht="12.75">
      <c r="A33" s="91">
        <v>22</v>
      </c>
      <c r="B33" s="93" t="s">
        <v>104</v>
      </c>
      <c r="C33" s="89"/>
      <c r="D33" s="92">
        <v>0.02</v>
      </c>
      <c r="E33" s="79">
        <f>C33*D33</f>
        <v>0</v>
      </c>
    </row>
    <row r="34" spans="1:7" s="2" customFormat="1" ht="12.75">
      <c r="A34" s="91">
        <v>23</v>
      </c>
      <c r="B34" s="93" t="s">
        <v>103</v>
      </c>
      <c r="C34" s="89"/>
      <c r="D34" s="92">
        <v>0.15</v>
      </c>
      <c r="E34" s="79">
        <f>C34*D34</f>
        <v>0</v>
      </c>
    </row>
    <row r="35" spans="1:7" s="2" customFormat="1" ht="12.75">
      <c r="A35" s="91">
        <v>24</v>
      </c>
      <c r="B35" s="90" t="s">
        <v>102</v>
      </c>
      <c r="C35" s="89"/>
      <c r="D35" s="80">
        <v>1</v>
      </c>
      <c r="E35" s="79">
        <f>C35*D35</f>
        <v>0</v>
      </c>
      <c r="G35" s="312"/>
    </row>
    <row r="36" spans="1:7" s="2" customFormat="1" ht="12.75">
      <c r="B36" s="88" t="s">
        <v>101</v>
      </c>
      <c r="C36" s="87"/>
      <c r="D36" s="80"/>
      <c r="E36" s="79"/>
      <c r="G36" s="312"/>
    </row>
    <row r="37" spans="1:7" s="2" customFormat="1" ht="12.75">
      <c r="A37" s="7">
        <v>25</v>
      </c>
      <c r="B37" s="86" t="s">
        <v>99</v>
      </c>
      <c r="C37" s="85"/>
      <c r="D37" s="80">
        <v>0.1</v>
      </c>
      <c r="E37" s="79">
        <f>C37*D37</f>
        <v>0</v>
      </c>
      <c r="G37" s="312"/>
    </row>
    <row r="38" spans="1:7" s="2" customFormat="1" ht="12.75">
      <c r="A38" s="7">
        <v>26</v>
      </c>
      <c r="B38" s="86" t="s">
        <v>98</v>
      </c>
      <c r="C38" s="85"/>
      <c r="D38" s="80">
        <v>0.15</v>
      </c>
      <c r="E38" s="79">
        <f>C38*D38</f>
        <v>0</v>
      </c>
      <c r="G38" s="312"/>
    </row>
    <row r="39" spans="1:7" s="2" customFormat="1" ht="12.75">
      <c r="A39" s="7">
        <v>27</v>
      </c>
      <c r="B39" s="86" t="s">
        <v>97</v>
      </c>
      <c r="C39" s="83"/>
      <c r="D39" s="80">
        <v>0.25</v>
      </c>
      <c r="E39" s="79">
        <f>C39*D39</f>
        <v>0</v>
      </c>
      <c r="G39" s="312"/>
    </row>
    <row r="40" spans="1:7" s="2" customFormat="1" ht="12.75">
      <c r="B40" s="88" t="s">
        <v>100</v>
      </c>
      <c r="C40" s="87"/>
      <c r="D40" s="80"/>
      <c r="E40" s="79"/>
      <c r="G40" s="312"/>
    </row>
    <row r="41" spans="1:7" s="2" customFormat="1" ht="12.75">
      <c r="A41" s="7">
        <v>28</v>
      </c>
      <c r="B41" s="86" t="s">
        <v>99</v>
      </c>
      <c r="C41" s="85"/>
      <c r="D41" s="80">
        <v>0</v>
      </c>
      <c r="E41" s="79">
        <f t="shared" ref="E41:E54" si="1">C41*D41</f>
        <v>0</v>
      </c>
      <c r="G41" s="312"/>
    </row>
    <row r="42" spans="1:7" s="2" customFormat="1" ht="12.75">
      <c r="A42" s="7">
        <v>29</v>
      </c>
      <c r="B42" s="86" t="s">
        <v>98</v>
      </c>
      <c r="C42" s="85"/>
      <c r="D42" s="80">
        <v>0.15</v>
      </c>
      <c r="E42" s="79">
        <f t="shared" si="1"/>
        <v>0</v>
      </c>
      <c r="G42" s="312"/>
    </row>
    <row r="43" spans="1:7" s="2" customFormat="1" ht="12.75">
      <c r="A43" s="7">
        <v>30</v>
      </c>
      <c r="B43" s="86" t="s">
        <v>97</v>
      </c>
      <c r="C43" s="85"/>
      <c r="D43" s="80">
        <v>0.15</v>
      </c>
      <c r="E43" s="79">
        <f t="shared" si="1"/>
        <v>0</v>
      </c>
      <c r="G43" s="312"/>
    </row>
    <row r="44" spans="1:7" s="2" customFormat="1" ht="12.75">
      <c r="A44" s="7">
        <v>31</v>
      </c>
      <c r="B44" s="84" t="s">
        <v>96</v>
      </c>
      <c r="C44" s="85"/>
      <c r="D44" s="80">
        <v>0</v>
      </c>
      <c r="E44" s="79">
        <f t="shared" si="1"/>
        <v>0</v>
      </c>
      <c r="G44" s="312"/>
    </row>
    <row r="45" spans="1:7" s="2" customFormat="1" ht="12.75">
      <c r="A45" s="7">
        <v>32</v>
      </c>
      <c r="B45" s="84" t="s">
        <v>45</v>
      </c>
      <c r="C45" s="85"/>
      <c r="D45" s="80">
        <v>0</v>
      </c>
      <c r="E45" s="79">
        <f t="shared" si="1"/>
        <v>0</v>
      </c>
      <c r="G45" s="312"/>
    </row>
    <row r="46" spans="1:7" s="2" customFormat="1" ht="12.75">
      <c r="A46" s="7">
        <v>33</v>
      </c>
      <c r="B46" s="84" t="s">
        <v>95</v>
      </c>
      <c r="C46" s="85"/>
      <c r="D46" s="80">
        <v>0.15</v>
      </c>
      <c r="E46" s="79">
        <f t="shared" si="1"/>
        <v>0</v>
      </c>
      <c r="G46" s="312"/>
    </row>
    <row r="47" spans="1:7" s="2" customFormat="1" ht="12.75">
      <c r="A47" s="7">
        <v>34</v>
      </c>
      <c r="B47" s="84" t="s">
        <v>94</v>
      </c>
      <c r="C47" s="85"/>
      <c r="D47" s="80">
        <v>0.15</v>
      </c>
      <c r="E47" s="79">
        <f t="shared" si="1"/>
        <v>0</v>
      </c>
      <c r="G47" s="312"/>
    </row>
    <row r="48" spans="1:7" s="2" customFormat="1" ht="12.75">
      <c r="A48" s="7">
        <v>35</v>
      </c>
      <c r="B48" s="84" t="s">
        <v>93</v>
      </c>
      <c r="C48" s="85"/>
      <c r="D48" s="80">
        <v>0.15</v>
      </c>
      <c r="E48" s="79">
        <f t="shared" si="1"/>
        <v>0</v>
      </c>
      <c r="G48" s="312"/>
    </row>
    <row r="49" spans="1:7" s="2" customFormat="1" ht="12.75">
      <c r="A49" s="7">
        <v>36</v>
      </c>
      <c r="B49" s="84" t="s">
        <v>92</v>
      </c>
      <c r="C49" s="85"/>
      <c r="D49" s="80">
        <v>0.15</v>
      </c>
      <c r="E49" s="79">
        <f t="shared" si="1"/>
        <v>0</v>
      </c>
      <c r="G49" s="312"/>
    </row>
    <row r="50" spans="1:7" s="2" customFormat="1" ht="12.75">
      <c r="A50" s="7">
        <v>37</v>
      </c>
      <c r="B50" s="84" t="s">
        <v>91</v>
      </c>
      <c r="C50" s="85"/>
      <c r="D50" s="80">
        <v>0.15</v>
      </c>
      <c r="E50" s="79">
        <f t="shared" si="1"/>
        <v>0</v>
      </c>
      <c r="G50" s="312"/>
    </row>
    <row r="51" spans="1:7" s="2" customFormat="1" ht="12.75">
      <c r="A51" s="7">
        <v>38</v>
      </c>
      <c r="B51" s="84" t="s">
        <v>90</v>
      </c>
      <c r="C51" s="85"/>
      <c r="D51" s="80">
        <v>0.15</v>
      </c>
      <c r="E51" s="79">
        <f t="shared" si="1"/>
        <v>0</v>
      </c>
      <c r="G51" s="312"/>
    </row>
    <row r="52" spans="1:7" s="2" customFormat="1" ht="12.75">
      <c r="A52" s="7">
        <v>39</v>
      </c>
      <c r="B52" s="84" t="s">
        <v>89</v>
      </c>
      <c r="C52" s="85"/>
      <c r="D52" s="80">
        <v>0.15</v>
      </c>
      <c r="E52" s="79">
        <f t="shared" si="1"/>
        <v>0</v>
      </c>
      <c r="G52" s="312"/>
    </row>
    <row r="53" spans="1:7" s="2" customFormat="1" ht="12.75">
      <c r="A53" s="7">
        <v>40</v>
      </c>
      <c r="B53" s="84" t="s">
        <v>88</v>
      </c>
      <c r="C53" s="85"/>
      <c r="D53" s="80">
        <v>0.15</v>
      </c>
      <c r="E53" s="79">
        <f t="shared" si="1"/>
        <v>0</v>
      </c>
      <c r="G53" s="312"/>
    </row>
    <row r="54" spans="1:7" s="2" customFormat="1" ht="12.75">
      <c r="A54" s="7">
        <v>41</v>
      </c>
      <c r="B54" s="84" t="s">
        <v>87</v>
      </c>
      <c r="C54" s="83"/>
      <c r="D54" s="80">
        <v>0.25</v>
      </c>
      <c r="E54" s="79">
        <f t="shared" si="1"/>
        <v>0</v>
      </c>
      <c r="G54" s="312"/>
    </row>
    <row r="55" spans="1:7" s="2" customFormat="1" ht="12.75">
      <c r="A55" s="5">
        <v>42</v>
      </c>
      <c r="B55" s="82" t="s">
        <v>86</v>
      </c>
      <c r="C55" s="81">
        <f>SUM(C11:C35,C37:C39,C41:C54)</f>
        <v>0</v>
      </c>
      <c r="D55" s="80"/>
      <c r="E55" s="79"/>
      <c r="G55" s="312"/>
    </row>
    <row r="56" spans="1:7" s="2" customFormat="1" ht="15">
      <c r="A56"/>
      <c r="B56" s="78"/>
      <c r="C56" s="77"/>
      <c r="D56" s="77"/>
      <c r="E56" s="77"/>
    </row>
    <row r="57" spans="1:7" s="2" customFormat="1" ht="12.75">
      <c r="A57" s="24">
        <v>43</v>
      </c>
      <c r="B57" s="76" t="s">
        <v>85</v>
      </c>
      <c r="C57" s="75"/>
      <c r="D57" s="75"/>
      <c r="E57" s="74">
        <f>SUM(E11:E54)</f>
        <v>0</v>
      </c>
    </row>
    <row r="58" spans="1:7">
      <c r="B58" s="73"/>
    </row>
    <row r="59" spans="1:7">
      <c r="B59" s="73"/>
    </row>
  </sheetData>
  <pageMargins left="0.7" right="0.7" top="0.75" bottom="0.75" header="0.3" footer="0.3"/>
  <pageSetup orientation="portrait" r:id="rId1"/>
  <customProperties>
    <customPr name="SheetId" r:id="rId2"/>
  </customProperties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41B6A-B661-494E-A977-0F0344ADDD70}">
  <sheetPr>
    <tabColor rgb="FF00B050"/>
  </sheetPr>
  <dimension ref="A1:G61"/>
  <sheetViews>
    <sheetView zoomScaleNormal="100" workbookViewId="0">
      <selection activeCell="E51" sqref="E51"/>
    </sheetView>
  </sheetViews>
  <sheetFormatPr defaultColWidth="9.109375" defaultRowHeight="15.75"/>
  <cols>
    <col min="1" max="1" width="3.77734375" customWidth="1"/>
    <col min="2" max="2" width="42.6640625" style="20" bestFit="1" customWidth="1"/>
    <col min="3" max="7" width="14.6640625" style="20" customWidth="1"/>
    <col min="8" max="16384" width="9.109375" style="20"/>
  </cols>
  <sheetData>
    <row r="1" spans="1:7" s="16" customFormat="1" ht="23.25">
      <c r="A1" s="313" t="s">
        <v>281</v>
      </c>
      <c r="B1" s="314"/>
      <c r="C1" s="315" t="str">
        <f>'Regulatory Capital Ratio'!C1</f>
        <v>Insurer Name</v>
      </c>
    </row>
    <row r="2" spans="1:7" customFormat="1" ht="15">
      <c r="A2" s="317" t="s">
        <v>282</v>
      </c>
      <c r="B2" s="318"/>
      <c r="C2" s="319" t="str">
        <f>'Regulatory Capital Ratio'!C2</f>
        <v>Insurer Type</v>
      </c>
    </row>
    <row r="3" spans="1:7" s="16" customFormat="1" ht="15">
      <c r="A3" s="320" t="s">
        <v>280</v>
      </c>
      <c r="B3" s="321"/>
      <c r="C3" s="322">
        <f>'Regulatory Capital Ratio'!C3</f>
        <v>46022</v>
      </c>
      <c r="D3" s="18"/>
      <c r="E3" s="17"/>
    </row>
    <row r="4" spans="1:7" s="16" customFormat="1">
      <c r="A4" s="324" t="s">
        <v>283</v>
      </c>
      <c r="B4" s="325"/>
      <c r="C4" s="326"/>
      <c r="D4" s="18"/>
      <c r="E4" s="17"/>
    </row>
    <row r="5" spans="1:7" s="16" customFormat="1" ht="14.25"/>
    <row r="6" spans="1:7" s="1" customFormat="1" ht="33.75">
      <c r="A6" s="15" t="s">
        <v>152</v>
      </c>
      <c r="B6" s="15"/>
      <c r="C6" s="15"/>
      <c r="D6" s="14"/>
      <c r="E6" s="14"/>
      <c r="F6" s="14"/>
      <c r="G6" s="14"/>
    </row>
    <row r="7" spans="1:7" s="2" customFormat="1" ht="12.75">
      <c r="A7" s="104"/>
    </row>
    <row r="8" spans="1:7" s="2" customFormat="1" ht="15">
      <c r="A8" s="13"/>
      <c r="B8" s="125"/>
      <c r="C8" s="100" t="s">
        <v>131</v>
      </c>
      <c r="D8" s="100" t="s">
        <v>130</v>
      </c>
      <c r="E8" s="100" t="s">
        <v>129</v>
      </c>
      <c r="F8" s="99" t="s">
        <v>151</v>
      </c>
      <c r="G8" s="99" t="s">
        <v>150</v>
      </c>
    </row>
    <row r="9" spans="1:7" s="2" customFormat="1" ht="45">
      <c r="A9" s="102"/>
      <c r="B9" s="101" t="s">
        <v>38</v>
      </c>
      <c r="C9" s="100" t="s">
        <v>128</v>
      </c>
      <c r="D9" s="100" t="s">
        <v>149</v>
      </c>
      <c r="E9" s="99" t="s">
        <v>148</v>
      </c>
      <c r="F9" s="100" t="s">
        <v>127</v>
      </c>
      <c r="G9" s="99" t="s">
        <v>147</v>
      </c>
    </row>
    <row r="10" spans="1:7" s="2" customFormat="1">
      <c r="A10"/>
      <c r="B10" s="97"/>
      <c r="C10" s="96" t="s">
        <v>25</v>
      </c>
      <c r="D10" s="96" t="s">
        <v>25</v>
      </c>
      <c r="E10" s="95" t="s">
        <v>25</v>
      </c>
      <c r="F10" s="96"/>
      <c r="G10" s="95" t="s">
        <v>25</v>
      </c>
    </row>
    <row r="11" spans="1:7" s="2" customFormat="1" ht="15">
      <c r="A11" s="124" t="s">
        <v>146</v>
      </c>
      <c r="B11" s="123"/>
      <c r="C11" s="122"/>
      <c r="D11" s="121"/>
      <c r="E11" s="120"/>
      <c r="F11" s="121"/>
      <c r="G11" s="120"/>
    </row>
    <row r="12" spans="1:7" s="2" customFormat="1" ht="12.75">
      <c r="A12" s="7"/>
      <c r="B12" s="115" t="s">
        <v>145</v>
      </c>
      <c r="C12" s="119"/>
      <c r="D12" s="113"/>
      <c r="E12" s="79">
        <f>C12-D12</f>
        <v>0</v>
      </c>
      <c r="F12" s="113"/>
      <c r="G12" s="79">
        <f>E12*F12</f>
        <v>0</v>
      </c>
    </row>
    <row r="13" spans="1:7" s="2" customFormat="1" ht="12.75">
      <c r="A13" s="7"/>
      <c r="B13" s="115" t="s">
        <v>144</v>
      </c>
      <c r="C13" s="113"/>
      <c r="D13" s="113"/>
      <c r="E13" s="114">
        <f>C13-D13</f>
        <v>0</v>
      </c>
      <c r="F13" s="113"/>
      <c r="G13" s="79">
        <f>E13*F13</f>
        <v>0</v>
      </c>
    </row>
    <row r="14" spans="1:7" s="2" customFormat="1" ht="12.75">
      <c r="A14" s="7"/>
      <c r="B14" s="115" t="s">
        <v>143</v>
      </c>
      <c r="C14" s="113"/>
      <c r="D14" s="113"/>
      <c r="E14" s="114">
        <f>C14-D14</f>
        <v>0</v>
      </c>
      <c r="F14" s="113"/>
      <c r="G14" s="79">
        <f>E14*F14</f>
        <v>0</v>
      </c>
    </row>
    <row r="15" spans="1:7" s="2" customFormat="1" ht="12.75">
      <c r="A15" s="7"/>
      <c r="B15" s="115" t="s">
        <v>142</v>
      </c>
      <c r="C15" s="113"/>
      <c r="D15" s="113"/>
      <c r="E15" s="114">
        <f>C15-D15</f>
        <v>0</v>
      </c>
      <c r="F15" s="113"/>
      <c r="G15" s="79">
        <f>E15*F15</f>
        <v>0</v>
      </c>
    </row>
    <row r="16" spans="1:7" s="2" customFormat="1" ht="12.75">
      <c r="A16" s="5">
        <v>1</v>
      </c>
      <c r="B16" s="118" t="s">
        <v>136</v>
      </c>
      <c r="C16" s="111">
        <f>SUM(C12:C15)</f>
        <v>0</v>
      </c>
      <c r="D16" s="111">
        <f>SUM(D12:D15)</f>
        <v>0</v>
      </c>
      <c r="E16" s="111">
        <f>SUM(E12:E15)</f>
        <v>0</v>
      </c>
      <c r="F16" s="110"/>
      <c r="G16" s="109">
        <f>SUM(G12:G15)</f>
        <v>0</v>
      </c>
    </row>
    <row r="17" spans="1:7" s="2" customFormat="1" ht="15">
      <c r="A17" s="117" t="s">
        <v>141</v>
      </c>
      <c r="B17" s="116"/>
      <c r="C17" s="114"/>
      <c r="D17" s="114"/>
      <c r="E17" s="114"/>
      <c r="F17" s="114"/>
      <c r="G17" s="79"/>
    </row>
    <row r="18" spans="1:7" s="2" customFormat="1" ht="12.75">
      <c r="A18" s="7"/>
      <c r="B18" s="115" t="s">
        <v>140</v>
      </c>
      <c r="C18" s="113"/>
      <c r="D18" s="113"/>
      <c r="E18" s="114">
        <f>C18-D18</f>
        <v>0</v>
      </c>
      <c r="F18" s="113"/>
      <c r="G18" s="79">
        <f>E18*F18</f>
        <v>0</v>
      </c>
    </row>
    <row r="19" spans="1:7" s="2" customFormat="1" ht="12.75">
      <c r="A19" s="7"/>
      <c r="B19" s="115" t="s">
        <v>139</v>
      </c>
      <c r="C19" s="113"/>
      <c r="D19" s="113"/>
      <c r="E19" s="114">
        <f>C19-D19</f>
        <v>0</v>
      </c>
      <c r="F19" s="113"/>
      <c r="G19" s="79">
        <f>E19*F19</f>
        <v>0</v>
      </c>
    </row>
    <row r="20" spans="1:7" s="2" customFormat="1" ht="12.75">
      <c r="A20" s="7"/>
      <c r="B20" s="115" t="s">
        <v>138</v>
      </c>
      <c r="C20" s="113"/>
      <c r="D20" s="113"/>
      <c r="E20" s="114">
        <f>C20-D20</f>
        <v>0</v>
      </c>
      <c r="F20" s="113"/>
      <c r="G20" s="79">
        <f>E20*F20</f>
        <v>0</v>
      </c>
    </row>
    <row r="21" spans="1:7" s="2" customFormat="1" ht="12.75">
      <c r="A21" s="7"/>
      <c r="B21" s="115" t="s">
        <v>137</v>
      </c>
      <c r="C21" s="113"/>
      <c r="D21" s="113"/>
      <c r="E21" s="114">
        <f>C21-D21</f>
        <v>0</v>
      </c>
      <c r="F21" s="113"/>
      <c r="G21" s="79">
        <f>E21*F21</f>
        <v>0</v>
      </c>
    </row>
    <row r="22" spans="1:7" s="2" customFormat="1" ht="12.75">
      <c r="A22" s="5">
        <v>2</v>
      </c>
      <c r="B22" s="112" t="s">
        <v>136</v>
      </c>
      <c r="C22" s="111">
        <f>SUM(C18:C21)</f>
        <v>0</v>
      </c>
      <c r="D22" s="111">
        <f>SUM(D18:D21)</f>
        <v>0</v>
      </c>
      <c r="E22" s="111">
        <f>SUM(E18:E21)</f>
        <v>0</v>
      </c>
      <c r="F22" s="110"/>
      <c r="G22" s="109">
        <f>SUM(G18:G21)</f>
        <v>0</v>
      </c>
    </row>
    <row r="23" spans="1:7" s="2" customFormat="1" ht="12.75">
      <c r="A23" s="24">
        <v>3</v>
      </c>
      <c r="B23" s="108" t="s">
        <v>135</v>
      </c>
      <c r="C23" s="107"/>
      <c r="D23" s="107"/>
      <c r="E23" s="107"/>
      <c r="F23" s="107"/>
      <c r="G23" s="74">
        <f>G22+G16</f>
        <v>0</v>
      </c>
    </row>
    <row r="25" spans="1:7" ht="15">
      <c r="A25" s="106" t="s">
        <v>134</v>
      </c>
    </row>
    <row r="58" spans="1:1" ht="15">
      <c r="A58" s="24">
        <v>43</v>
      </c>
    </row>
    <row r="60" spans="1:1">
      <c r="A60" s="105"/>
    </row>
    <row r="61" spans="1:1" ht="15">
      <c r="A61" s="24">
        <v>44</v>
      </c>
    </row>
  </sheetData>
  <sheetProtection insertRows="0"/>
  <pageMargins left="0.7" right="0.7" top="0.75" bottom="0.75" header="0.3" footer="0.3"/>
  <pageSetup orientation="portrait" r:id="rId1"/>
  <customProperties>
    <customPr name="Sheet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130AB-B8B7-4298-9FD6-15B9C9BA7A07}">
  <sheetPr>
    <tabColor rgb="FF00B050"/>
  </sheetPr>
  <dimension ref="A1:H23"/>
  <sheetViews>
    <sheetView zoomScaleNormal="100" workbookViewId="0">
      <selection activeCell="E51" sqref="E51"/>
    </sheetView>
  </sheetViews>
  <sheetFormatPr defaultColWidth="9.109375" defaultRowHeight="15.75"/>
  <cols>
    <col min="1" max="1" width="3.77734375" customWidth="1"/>
    <col min="2" max="2" width="50.109375" style="20" customWidth="1"/>
    <col min="3" max="8" width="18.109375" style="20" customWidth="1"/>
    <col min="9" max="16384" width="9.109375" style="20"/>
  </cols>
  <sheetData>
    <row r="1" spans="1:8" s="16" customFormat="1" ht="23.25">
      <c r="A1" s="313" t="s">
        <v>281</v>
      </c>
      <c r="B1" s="314"/>
      <c r="C1" s="315" t="str">
        <f>'Regulatory Capital Ratio'!C1</f>
        <v>Insurer Name</v>
      </c>
    </row>
    <row r="2" spans="1:8" customFormat="1" ht="15">
      <c r="A2" s="317" t="s">
        <v>282</v>
      </c>
      <c r="B2" s="318"/>
      <c r="C2" s="319" t="str">
        <f>'Regulatory Capital Ratio'!C2</f>
        <v>Insurer Type</v>
      </c>
    </row>
    <row r="3" spans="1:8" s="16" customFormat="1" ht="15">
      <c r="A3" s="320" t="s">
        <v>280</v>
      </c>
      <c r="B3" s="321"/>
      <c r="C3" s="322">
        <f>'Regulatory Capital Ratio'!C3</f>
        <v>46022</v>
      </c>
      <c r="D3" s="18"/>
      <c r="E3" s="17"/>
    </row>
    <row r="4" spans="1:8" s="16" customFormat="1">
      <c r="A4" s="324" t="s">
        <v>283</v>
      </c>
      <c r="B4" s="325"/>
      <c r="C4" s="326"/>
      <c r="D4" s="18"/>
      <c r="E4" s="17"/>
    </row>
    <row r="5" spans="1:8" s="16" customFormat="1" ht="14.25"/>
    <row r="6" spans="1:8" s="1" customFormat="1" ht="33.75">
      <c r="A6" s="15" t="s">
        <v>172</v>
      </c>
      <c r="B6" s="15"/>
      <c r="C6" s="15"/>
      <c r="D6" s="14"/>
      <c r="E6" s="14"/>
      <c r="F6" s="14"/>
      <c r="G6" s="14"/>
    </row>
    <row r="7" spans="1:8" ht="15">
      <c r="A7" s="104"/>
    </row>
    <row r="8" spans="1:8" ht="15">
      <c r="A8" s="13"/>
      <c r="B8" s="164"/>
      <c r="C8" s="163" t="s">
        <v>131</v>
      </c>
      <c r="D8" s="161" t="s">
        <v>130</v>
      </c>
      <c r="E8" s="161" t="s">
        <v>129</v>
      </c>
      <c r="F8" s="162" t="s">
        <v>151</v>
      </c>
      <c r="G8" s="161" t="s">
        <v>150</v>
      </c>
      <c r="H8" s="35" t="s">
        <v>171</v>
      </c>
    </row>
    <row r="9" spans="1:8" s="152" customFormat="1" ht="60">
      <c r="A9" s="102"/>
      <c r="B9" s="160" t="s">
        <v>170</v>
      </c>
      <c r="C9" s="159" t="s">
        <v>169</v>
      </c>
      <c r="D9" s="157" t="s">
        <v>168</v>
      </c>
      <c r="E9" s="157" t="s">
        <v>167</v>
      </c>
      <c r="F9" s="158" t="s">
        <v>166</v>
      </c>
      <c r="G9" s="157" t="s">
        <v>165</v>
      </c>
      <c r="H9" s="156" t="s">
        <v>164</v>
      </c>
    </row>
    <row r="10" spans="1:8" s="152" customFormat="1" ht="15.75" customHeight="1">
      <c r="A10"/>
      <c r="B10" s="155"/>
      <c r="C10" s="154" t="s">
        <v>163</v>
      </c>
      <c r="D10" s="153" t="s">
        <v>163</v>
      </c>
      <c r="E10" s="153"/>
      <c r="F10" s="96" t="s">
        <v>25</v>
      </c>
      <c r="G10" s="153"/>
      <c r="H10" s="96" t="s">
        <v>25</v>
      </c>
    </row>
    <row r="11" spans="1:8">
      <c r="A11" s="151" t="s">
        <v>162</v>
      </c>
      <c r="B11" s="73"/>
      <c r="C11" s="150"/>
      <c r="D11" s="149"/>
      <c r="E11" s="149"/>
      <c r="F11" s="148"/>
      <c r="G11" s="147"/>
      <c r="H11" s="146"/>
    </row>
    <row r="12" spans="1:8" ht="15">
      <c r="A12" s="7"/>
      <c r="B12" s="115" t="s">
        <v>159</v>
      </c>
      <c r="C12" s="136"/>
      <c r="D12" s="113"/>
      <c r="E12" s="135"/>
      <c r="F12" s="134">
        <f>ABS((C12-D12)*E12)</f>
        <v>0</v>
      </c>
      <c r="G12" s="137">
        <v>0.02</v>
      </c>
      <c r="H12" s="132">
        <f>G12*F12</f>
        <v>0</v>
      </c>
    </row>
    <row r="13" spans="1:8" ht="15">
      <c r="A13" s="7"/>
      <c r="B13" s="115" t="s">
        <v>158</v>
      </c>
      <c r="C13" s="136"/>
      <c r="D13" s="113"/>
      <c r="E13" s="135"/>
      <c r="F13" s="134">
        <f>ABS((C13-D13)*E13)</f>
        <v>0</v>
      </c>
      <c r="G13" s="137">
        <v>0.02</v>
      </c>
      <c r="H13" s="132">
        <f>G13*F13</f>
        <v>0</v>
      </c>
    </row>
    <row r="14" spans="1:8">
      <c r="A14" s="5">
        <v>1</v>
      </c>
      <c r="B14" s="118" t="s">
        <v>161</v>
      </c>
      <c r="C14" s="145"/>
      <c r="D14" s="144"/>
      <c r="E14" s="138"/>
      <c r="F14" s="134"/>
      <c r="G14" s="143"/>
      <c r="H14" s="142">
        <f>SUM(H12:H13)</f>
        <v>0</v>
      </c>
    </row>
    <row r="15" spans="1:8" ht="17.25">
      <c r="A15" s="141" t="s">
        <v>160</v>
      </c>
      <c r="B15" s="73"/>
      <c r="C15" s="140"/>
      <c r="D15" s="139"/>
      <c r="E15" s="138"/>
      <c r="F15" s="134"/>
      <c r="G15" s="137"/>
      <c r="H15" s="132"/>
    </row>
    <row r="16" spans="1:8" ht="15">
      <c r="A16" s="7"/>
      <c r="B16" s="115" t="s">
        <v>159</v>
      </c>
      <c r="C16" s="136"/>
      <c r="D16" s="113"/>
      <c r="E16" s="135"/>
      <c r="F16" s="134">
        <f>ABS((C16-D16)*E16)</f>
        <v>0</v>
      </c>
      <c r="G16" s="137">
        <v>0.08</v>
      </c>
      <c r="H16" s="132">
        <f>G16*F16</f>
        <v>0</v>
      </c>
    </row>
    <row r="17" spans="1:8" ht="15">
      <c r="A17" s="7"/>
      <c r="B17" s="115" t="s">
        <v>158</v>
      </c>
      <c r="C17" s="136"/>
      <c r="D17" s="113"/>
      <c r="E17" s="135"/>
      <c r="F17" s="134">
        <f>ABS((C17-D17)*E17)</f>
        <v>0</v>
      </c>
      <c r="G17" s="137">
        <v>0.08</v>
      </c>
      <c r="H17" s="132">
        <f>G17*F17</f>
        <v>0</v>
      </c>
    </row>
    <row r="18" spans="1:8">
      <c r="A18" s="5">
        <v>2</v>
      </c>
      <c r="B18" s="118" t="s">
        <v>157</v>
      </c>
      <c r="C18" s="145"/>
      <c r="D18" s="144"/>
      <c r="E18" s="138"/>
      <c r="F18" s="134"/>
      <c r="G18" s="143"/>
      <c r="H18" s="142">
        <f>SUM(H16:H17)</f>
        <v>0</v>
      </c>
    </row>
    <row r="19" spans="1:8" ht="15">
      <c r="A19" s="141" t="s">
        <v>156</v>
      </c>
      <c r="B19" s="73"/>
      <c r="C19" s="140"/>
      <c r="D19" s="139"/>
      <c r="E19" s="138"/>
      <c r="F19" s="134"/>
      <c r="G19" s="137"/>
      <c r="H19" s="132"/>
    </row>
    <row r="20" spans="1:8" ht="15">
      <c r="A20" s="7">
        <v>3</v>
      </c>
      <c r="B20" s="84" t="s">
        <v>155</v>
      </c>
      <c r="C20" s="136"/>
      <c r="D20" s="113"/>
      <c r="E20" s="135"/>
      <c r="F20" s="134">
        <f>ABS((C20-D20)*E20)</f>
        <v>0</v>
      </c>
      <c r="G20" s="133"/>
      <c r="H20" s="132">
        <f>G20*F20</f>
        <v>0</v>
      </c>
    </row>
    <row r="21" spans="1:8" ht="15">
      <c r="A21" s="24">
        <v>4</v>
      </c>
      <c r="B21" s="131" t="s">
        <v>154</v>
      </c>
      <c r="C21" s="130"/>
      <c r="D21" s="129"/>
      <c r="E21" s="129"/>
      <c r="F21" s="128"/>
      <c r="G21" s="127"/>
      <c r="H21" s="126">
        <f>H14+H18-H20</f>
        <v>0</v>
      </c>
    </row>
    <row r="23" spans="1:8" ht="15">
      <c r="A23" s="106" t="s">
        <v>153</v>
      </c>
    </row>
  </sheetData>
  <sheetProtection insertRows="0"/>
  <pageMargins left="0.7" right="0.7" top="0.75" bottom="0.75" header="0.3" footer="0.3"/>
  <pageSetup orientation="portrait" r:id="rId1"/>
  <customProperties>
    <customPr name="Sheet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F7F99-D787-44F9-BF32-91B7D5255DE2}">
  <sheetPr>
    <tabColor rgb="FF00B050"/>
  </sheetPr>
  <dimension ref="A1:H18"/>
  <sheetViews>
    <sheetView workbookViewId="0">
      <selection activeCell="E51" sqref="E51"/>
    </sheetView>
  </sheetViews>
  <sheetFormatPr defaultColWidth="9.109375" defaultRowHeight="15.75"/>
  <cols>
    <col min="1" max="1" width="3.77734375" customWidth="1"/>
    <col min="2" max="2" width="48.6640625" style="20" bestFit="1" customWidth="1"/>
    <col min="3" max="3" width="14.21875" style="20" customWidth="1"/>
    <col min="4" max="5" width="9.109375" style="20"/>
    <col min="6" max="6" width="8.6640625" style="20" bestFit="1" customWidth="1"/>
    <col min="7" max="16384" width="9.109375" style="20"/>
  </cols>
  <sheetData>
    <row r="1" spans="1:8" s="16" customFormat="1" ht="23.25">
      <c r="A1" s="313" t="s">
        <v>281</v>
      </c>
      <c r="B1" s="314"/>
      <c r="C1" s="315" t="str">
        <f>'Regulatory Capital Ratio'!C1</f>
        <v>Insurer Name</v>
      </c>
    </row>
    <row r="2" spans="1:8" customFormat="1" ht="15">
      <c r="A2" s="317" t="s">
        <v>282</v>
      </c>
      <c r="B2" s="318"/>
      <c r="C2" s="319" t="str">
        <f>'Regulatory Capital Ratio'!C2</f>
        <v>Insurer Type</v>
      </c>
    </row>
    <row r="3" spans="1:8" s="16" customFormat="1" ht="15">
      <c r="A3" s="320" t="s">
        <v>280</v>
      </c>
      <c r="B3" s="321"/>
      <c r="C3" s="322">
        <f>'Regulatory Capital Ratio'!C3</f>
        <v>46022</v>
      </c>
      <c r="D3" s="17"/>
    </row>
    <row r="4" spans="1:8" s="16" customFormat="1">
      <c r="A4" s="324" t="s">
        <v>283</v>
      </c>
      <c r="B4" s="325"/>
      <c r="C4" s="326"/>
      <c r="D4" s="17"/>
    </row>
    <row r="5" spans="1:8" s="16" customFormat="1" ht="14.25"/>
    <row r="6" spans="1:8" s="1" customFormat="1" ht="33.75">
      <c r="A6" s="15" t="s">
        <v>180</v>
      </c>
      <c r="B6" s="15"/>
      <c r="C6" s="14"/>
      <c r="D6" s="14"/>
      <c r="E6" s="14"/>
      <c r="F6" s="14"/>
    </row>
    <row r="7" spans="1:8" s="2" customFormat="1" ht="12.75">
      <c r="A7" s="104"/>
      <c r="B7" s="36"/>
    </row>
    <row r="8" spans="1:8" s="2" customFormat="1" ht="15">
      <c r="A8" s="13"/>
      <c r="B8" s="101"/>
      <c r="C8" s="100" t="s">
        <v>25</v>
      </c>
    </row>
    <row r="9" spans="1:8" s="2" customFormat="1" ht="12.75">
      <c r="A9" s="7">
        <v>1</v>
      </c>
      <c r="B9" s="167" t="s">
        <v>179</v>
      </c>
      <c r="C9" s="113"/>
    </row>
    <row r="10" spans="1:8" s="2" customFormat="1" ht="12.75">
      <c r="A10" s="7">
        <v>2</v>
      </c>
      <c r="B10" s="167" t="s">
        <v>178</v>
      </c>
      <c r="C10" s="113"/>
    </row>
    <row r="11" spans="1:8" s="2" customFormat="1" ht="12.75">
      <c r="A11" s="5">
        <v>3</v>
      </c>
      <c r="B11" s="169" t="s">
        <v>177</v>
      </c>
      <c r="C11" s="172">
        <f>ABS(C10-C9)</f>
        <v>0</v>
      </c>
    </row>
    <row r="12" spans="1:8" s="2" customFormat="1" ht="12.75">
      <c r="A12" s="5">
        <v>4</v>
      </c>
      <c r="B12" s="169" t="s">
        <v>176</v>
      </c>
      <c r="C12" s="172">
        <f>0.1*C11</f>
        <v>0</v>
      </c>
    </row>
    <row r="13" spans="1:8" s="2" customFormat="1" ht="15">
      <c r="A13"/>
      <c r="B13" s="171"/>
      <c r="C13" s="114"/>
    </row>
    <row r="14" spans="1:8" s="2" customFormat="1" ht="12.75">
      <c r="A14" s="7">
        <v>5</v>
      </c>
      <c r="B14" s="167" t="s">
        <v>38</v>
      </c>
      <c r="C14" s="113"/>
      <c r="H14" s="170"/>
    </row>
    <row r="15" spans="1:8" s="2" customFormat="1" ht="12.75">
      <c r="A15" s="7">
        <v>6</v>
      </c>
      <c r="B15" s="167" t="s">
        <v>175</v>
      </c>
      <c r="C15" s="113"/>
    </row>
    <row r="16" spans="1:8" s="2" customFormat="1" ht="12.75">
      <c r="A16" s="5">
        <v>7</v>
      </c>
      <c r="B16" s="169" t="s">
        <v>174</v>
      </c>
      <c r="C16" s="168">
        <f>ABS(C15-C14)</f>
        <v>0</v>
      </c>
    </row>
    <row r="17" spans="1:3" s="2" customFormat="1" ht="15">
      <c r="A17"/>
      <c r="B17" s="167"/>
      <c r="C17" s="114"/>
    </row>
    <row r="18" spans="1:3" s="2" customFormat="1" ht="12.75">
      <c r="A18" s="24">
        <v>8</v>
      </c>
      <c r="B18" s="166" t="s">
        <v>173</v>
      </c>
      <c r="C18" s="165">
        <f>MIN(C12,ABS(C12-C16))</f>
        <v>0</v>
      </c>
    </row>
  </sheetData>
  <pageMargins left="0.7" right="0.7" top="0.75" bottom="0.75" header="0.3" footer="0.3"/>
  <pageSetup orientation="portrait" r:id="rId1"/>
  <customProperties>
    <customPr name="Sheet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B0D1A-D794-4436-9C20-E1D967355C49}">
  <sheetPr>
    <tabColor rgb="FF00B050"/>
  </sheetPr>
  <dimension ref="A1:G31"/>
  <sheetViews>
    <sheetView zoomScaleNormal="100" workbookViewId="0">
      <selection activeCell="I11" sqref="I11:I28"/>
    </sheetView>
  </sheetViews>
  <sheetFormatPr defaultColWidth="9.109375" defaultRowHeight="15.75"/>
  <cols>
    <col min="1" max="1" width="3.77734375" customWidth="1"/>
    <col min="2" max="2" width="26.88671875" style="20" customWidth="1"/>
    <col min="3" max="3" width="14.88671875" style="20" customWidth="1"/>
    <col min="4" max="4" width="20.109375" style="20" customWidth="1"/>
    <col min="5" max="7" width="14.88671875" style="20" customWidth="1"/>
    <col min="8" max="8" width="17" style="20" customWidth="1"/>
    <col min="9" max="9" width="10.6640625" style="20" customWidth="1"/>
    <col min="10" max="16384" width="9.109375" style="20"/>
  </cols>
  <sheetData>
    <row r="1" spans="1:7" s="16" customFormat="1" ht="23.25">
      <c r="A1" s="313" t="s">
        <v>281</v>
      </c>
      <c r="B1" s="314"/>
      <c r="C1" s="315" t="str">
        <f>'Regulatory Capital Ratio'!C1</f>
        <v>Insurer Name</v>
      </c>
    </row>
    <row r="2" spans="1:7" customFormat="1" ht="15">
      <c r="A2" s="317" t="s">
        <v>282</v>
      </c>
      <c r="B2" s="318"/>
      <c r="C2" s="319" t="str">
        <f>'Regulatory Capital Ratio'!C2</f>
        <v>Insurer Type</v>
      </c>
    </row>
    <row r="3" spans="1:7" s="16" customFormat="1" ht="15">
      <c r="A3" s="320" t="s">
        <v>280</v>
      </c>
      <c r="B3" s="321"/>
      <c r="C3" s="322">
        <f>'Regulatory Capital Ratio'!C3</f>
        <v>46022</v>
      </c>
      <c r="D3" s="18"/>
      <c r="E3" s="17"/>
    </row>
    <row r="4" spans="1:7" s="16" customFormat="1">
      <c r="A4" s="324" t="s">
        <v>283</v>
      </c>
      <c r="B4" s="325"/>
      <c r="C4" s="326"/>
      <c r="D4" s="18"/>
      <c r="E4" s="17"/>
    </row>
    <row r="5" spans="1:7" s="16" customFormat="1" ht="14.25"/>
    <row r="6" spans="1:7" s="1" customFormat="1" ht="33.75">
      <c r="A6" s="15" t="s">
        <v>201</v>
      </c>
      <c r="B6" s="15"/>
      <c r="C6" s="15"/>
      <c r="D6" s="14"/>
      <c r="E6" s="14"/>
      <c r="F6" s="14"/>
      <c r="G6" s="14"/>
    </row>
    <row r="7" spans="1:7" ht="15">
      <c r="A7" s="104"/>
    </row>
    <row r="8" spans="1:7" s="199" customFormat="1" ht="15">
      <c r="A8" s="13"/>
      <c r="B8" s="200"/>
      <c r="C8" s="194" t="s">
        <v>131</v>
      </c>
      <c r="D8" s="194" t="s">
        <v>130</v>
      </c>
      <c r="E8" s="195" t="s">
        <v>129</v>
      </c>
      <c r="F8" s="194" t="s">
        <v>151</v>
      </c>
      <c r="G8" s="193" t="s">
        <v>150</v>
      </c>
    </row>
    <row r="9" spans="1:7" s="192" customFormat="1" ht="30">
      <c r="A9" s="197"/>
      <c r="B9" s="198" t="s">
        <v>200</v>
      </c>
      <c r="C9" s="194" t="s">
        <v>199</v>
      </c>
      <c r="D9" s="194" t="s">
        <v>198</v>
      </c>
      <c r="E9" s="195" t="s">
        <v>197</v>
      </c>
      <c r="F9" s="194" t="s">
        <v>165</v>
      </c>
      <c r="G9" s="193" t="s">
        <v>147</v>
      </c>
    </row>
    <row r="10" spans="1:7" s="192" customFormat="1">
      <c r="A10" s="197"/>
      <c r="B10" s="196"/>
      <c r="C10" s="194"/>
      <c r="D10" s="194"/>
      <c r="E10" s="195" t="s">
        <v>25</v>
      </c>
      <c r="F10" s="194"/>
      <c r="G10" s="193" t="s">
        <v>25</v>
      </c>
    </row>
    <row r="11" spans="1:7" s="2" customFormat="1" ht="25.5">
      <c r="A11" s="28">
        <v>1</v>
      </c>
      <c r="B11" s="191" t="s">
        <v>196</v>
      </c>
      <c r="C11" s="190" t="s">
        <v>185</v>
      </c>
      <c r="D11" s="190" t="s">
        <v>184</v>
      </c>
      <c r="E11" s="189"/>
      <c r="F11" s="188">
        <v>5.0000000000000001E-4</v>
      </c>
      <c r="G11" s="187">
        <f t="shared" ref="G11:G17" si="0">E11*F11</f>
        <v>0</v>
      </c>
    </row>
    <row r="12" spans="1:7" s="2" customFormat="1" ht="25.5">
      <c r="A12" s="7">
        <v>2</v>
      </c>
      <c r="B12" s="181"/>
      <c r="C12" s="182"/>
      <c r="D12" s="182" t="s">
        <v>183</v>
      </c>
      <c r="E12" s="136"/>
      <c r="F12" s="178">
        <v>1E-3</v>
      </c>
      <c r="G12" s="177">
        <f t="shared" si="0"/>
        <v>0</v>
      </c>
    </row>
    <row r="13" spans="1:7" s="2" customFormat="1" ht="25.5">
      <c r="A13" s="7">
        <v>3</v>
      </c>
      <c r="B13" s="181"/>
      <c r="C13" s="182"/>
      <c r="D13" s="182" t="s">
        <v>182</v>
      </c>
      <c r="E13" s="136"/>
      <c r="F13" s="178">
        <v>2E-3</v>
      </c>
      <c r="G13" s="177">
        <f t="shared" si="0"/>
        <v>0</v>
      </c>
    </row>
    <row r="14" spans="1:7" s="2" customFormat="1" ht="25.5">
      <c r="A14" s="5">
        <v>4</v>
      </c>
      <c r="B14" s="186" t="s">
        <v>195</v>
      </c>
      <c r="C14" s="182" t="s">
        <v>185</v>
      </c>
      <c r="D14" s="182" t="s">
        <v>184</v>
      </c>
      <c r="E14" s="136"/>
      <c r="F14" s="178">
        <v>5.0000000000000001E-4</v>
      </c>
      <c r="G14" s="177">
        <f t="shared" si="0"/>
        <v>0</v>
      </c>
    </row>
    <row r="15" spans="1:7" s="2" customFormat="1" ht="25.5">
      <c r="A15" s="7">
        <v>5</v>
      </c>
      <c r="B15" s="181"/>
      <c r="C15" s="182"/>
      <c r="D15" s="182" t="s">
        <v>183</v>
      </c>
      <c r="E15" s="136"/>
      <c r="F15" s="178">
        <v>1E-3</v>
      </c>
      <c r="G15" s="177">
        <f t="shared" si="0"/>
        <v>0</v>
      </c>
    </row>
    <row r="16" spans="1:7" s="2" customFormat="1" ht="25.5">
      <c r="A16" s="7">
        <v>6</v>
      </c>
      <c r="B16" s="181"/>
      <c r="C16" s="182"/>
      <c r="D16" s="182" t="s">
        <v>182</v>
      </c>
      <c r="E16" s="136"/>
      <c r="F16" s="178">
        <v>2E-3</v>
      </c>
      <c r="G16" s="177">
        <f t="shared" si="0"/>
        <v>0</v>
      </c>
    </row>
    <row r="17" spans="1:7" s="2" customFormat="1" ht="45">
      <c r="A17" s="5">
        <v>7</v>
      </c>
      <c r="B17" s="183" t="s">
        <v>194</v>
      </c>
      <c r="C17" s="182" t="s">
        <v>185</v>
      </c>
      <c r="D17" s="182" t="s">
        <v>193</v>
      </c>
      <c r="E17" s="136"/>
      <c r="F17" s="178">
        <v>1E-3</v>
      </c>
      <c r="G17" s="177">
        <f t="shared" si="0"/>
        <v>0</v>
      </c>
    </row>
    <row r="18" spans="1:7" s="2" customFormat="1" ht="15">
      <c r="A18"/>
      <c r="B18" s="184"/>
      <c r="C18" s="182"/>
      <c r="D18" s="182"/>
      <c r="E18" s="179"/>
      <c r="F18" s="178"/>
      <c r="G18" s="177"/>
    </row>
    <row r="19" spans="1:7" s="2" customFormat="1" ht="30">
      <c r="A19" s="7"/>
      <c r="B19" s="183" t="s">
        <v>192</v>
      </c>
      <c r="C19" s="182"/>
      <c r="D19" s="182"/>
      <c r="E19" s="179"/>
      <c r="F19" s="178"/>
      <c r="G19" s="177"/>
    </row>
    <row r="20" spans="1:7" s="2" customFormat="1" ht="25.5">
      <c r="A20" s="7">
        <v>8</v>
      </c>
      <c r="B20" s="185" t="s">
        <v>191</v>
      </c>
      <c r="C20" s="182" t="s">
        <v>185</v>
      </c>
      <c r="D20" s="182"/>
      <c r="E20" s="136"/>
      <c r="F20" s="178">
        <v>2.9999999999999997E-4</v>
      </c>
      <c r="G20" s="177">
        <f>E20*F20</f>
        <v>0</v>
      </c>
    </row>
    <row r="21" spans="1:7" s="2" customFormat="1" ht="25.5">
      <c r="A21" s="7">
        <v>9</v>
      </c>
      <c r="B21" s="185" t="s">
        <v>190</v>
      </c>
      <c r="C21" s="182" t="s">
        <v>185</v>
      </c>
      <c r="D21" s="182" t="s">
        <v>184</v>
      </c>
      <c r="E21" s="136"/>
      <c r="F21" s="178">
        <v>1.4999999999999999E-4</v>
      </c>
      <c r="G21" s="177">
        <f>E21*F21</f>
        <v>0</v>
      </c>
    </row>
    <row r="22" spans="1:7" s="2" customFormat="1" ht="25.5">
      <c r="A22" s="7">
        <v>10</v>
      </c>
      <c r="B22" s="184"/>
      <c r="C22" s="182"/>
      <c r="D22" s="182" t="s">
        <v>183</v>
      </c>
      <c r="E22" s="136"/>
      <c r="F22" s="178">
        <v>2.9999999999999997E-4</v>
      </c>
      <c r="G22" s="177">
        <f>E22*F22</f>
        <v>0</v>
      </c>
    </row>
    <row r="23" spans="1:7" s="2" customFormat="1" ht="25.5">
      <c r="A23" s="7">
        <v>11</v>
      </c>
      <c r="B23" s="184"/>
      <c r="C23" s="182"/>
      <c r="D23" s="182" t="s">
        <v>189</v>
      </c>
      <c r="E23" s="136"/>
      <c r="F23" s="178">
        <v>5.9999999999999995E-4</v>
      </c>
      <c r="G23" s="177">
        <f>E23*F23</f>
        <v>0</v>
      </c>
    </row>
    <row r="24" spans="1:7" s="2" customFormat="1" ht="30">
      <c r="A24" s="5">
        <v>12</v>
      </c>
      <c r="B24" s="183" t="s">
        <v>188</v>
      </c>
      <c r="C24" s="182" t="s">
        <v>187</v>
      </c>
      <c r="D24" s="182"/>
      <c r="E24" s="136"/>
      <c r="F24" s="178">
        <v>0.01</v>
      </c>
      <c r="G24" s="177">
        <f>E24*F24</f>
        <v>0</v>
      </c>
    </row>
    <row r="25" spans="1:7" s="2" customFormat="1" ht="15">
      <c r="A25"/>
      <c r="B25" s="184"/>
      <c r="C25" s="182"/>
      <c r="D25" s="182"/>
      <c r="E25" s="179"/>
      <c r="F25" s="178"/>
      <c r="G25" s="177"/>
    </row>
    <row r="26" spans="1:7" s="2" customFormat="1" ht="26.25">
      <c r="A26" s="5">
        <v>13</v>
      </c>
      <c r="B26" s="183" t="s">
        <v>186</v>
      </c>
      <c r="C26" s="182" t="s">
        <v>185</v>
      </c>
      <c r="D26" s="182" t="s">
        <v>184</v>
      </c>
      <c r="E26" s="136"/>
      <c r="F26" s="178">
        <v>5.0000000000000001E-4</v>
      </c>
      <c r="G26" s="177">
        <f>E26*F26</f>
        <v>0</v>
      </c>
    </row>
    <row r="27" spans="1:7" s="2" customFormat="1" ht="25.5">
      <c r="A27" s="7">
        <v>14</v>
      </c>
      <c r="B27" s="181"/>
      <c r="C27" s="182"/>
      <c r="D27" s="182" t="s">
        <v>183</v>
      </c>
      <c r="E27" s="136"/>
      <c r="F27" s="178">
        <v>1E-3</v>
      </c>
      <c r="G27" s="177">
        <f>E27*F27</f>
        <v>0</v>
      </c>
    </row>
    <row r="28" spans="1:7" s="2" customFormat="1" ht="25.5">
      <c r="A28" s="7">
        <v>15</v>
      </c>
      <c r="B28" s="181"/>
      <c r="C28" s="180"/>
      <c r="D28" s="182" t="s">
        <v>182</v>
      </c>
      <c r="E28" s="136"/>
      <c r="F28" s="178">
        <v>2E-3</v>
      </c>
      <c r="G28" s="177">
        <f>E28*F28</f>
        <v>0</v>
      </c>
    </row>
    <row r="29" spans="1:7" s="2" customFormat="1" ht="12.75">
      <c r="A29" s="7"/>
      <c r="B29" s="181"/>
      <c r="C29" s="180"/>
      <c r="D29" s="180"/>
      <c r="E29" s="179"/>
      <c r="F29" s="178"/>
      <c r="G29" s="177"/>
    </row>
    <row r="30" spans="1:7" s="2" customFormat="1" ht="12.75">
      <c r="A30" s="24">
        <v>16</v>
      </c>
      <c r="B30" s="166" t="s">
        <v>181</v>
      </c>
      <c r="C30" s="176"/>
      <c r="D30" s="176"/>
      <c r="E30" s="175"/>
      <c r="F30" s="174"/>
      <c r="G30" s="173">
        <f>SUM(G11:G28)</f>
        <v>0</v>
      </c>
    </row>
    <row r="31" spans="1:7" s="2" customFormat="1" ht="15">
      <c r="A31"/>
    </row>
  </sheetData>
  <pageMargins left="0.7" right="0.7" top="0.75" bottom="0.75" header="0.3" footer="0.3"/>
  <pageSetup orientation="portrait" r:id="rId1"/>
  <customProperties>
    <customPr name="Sheet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E2F0A-4E8A-4FC5-83C5-97B16BB676C1}">
  <sheetPr>
    <tabColor rgb="FF00B050"/>
  </sheetPr>
  <dimension ref="A1:G31"/>
  <sheetViews>
    <sheetView zoomScaleNormal="100" workbookViewId="0">
      <selection activeCell="H1" sqref="H1:H34"/>
    </sheetView>
  </sheetViews>
  <sheetFormatPr defaultColWidth="9.109375" defaultRowHeight="15.75"/>
  <cols>
    <col min="1" max="1" width="3.77734375" customWidth="1"/>
    <col min="2" max="2" width="40.33203125" style="20" customWidth="1"/>
    <col min="3" max="3" width="13.6640625" style="201" customWidth="1"/>
    <col min="4" max="6" width="13.6640625" style="20" customWidth="1"/>
    <col min="7" max="7" width="8.6640625" style="20" bestFit="1" customWidth="1"/>
    <col min="8" max="8" width="7" style="20" bestFit="1" customWidth="1"/>
    <col min="9" max="9" width="9.109375" style="20"/>
    <col min="10" max="11" width="6.88671875" style="20" bestFit="1" customWidth="1"/>
    <col min="12" max="12" width="7.33203125" style="20" bestFit="1" customWidth="1"/>
    <col min="13" max="13" width="17" style="20" customWidth="1"/>
    <col min="14" max="14" width="10.6640625" style="20" customWidth="1"/>
    <col min="15" max="16384" width="9.109375" style="20"/>
  </cols>
  <sheetData>
    <row r="1" spans="1:7" s="16" customFormat="1" ht="23.25">
      <c r="A1" s="313" t="s">
        <v>281</v>
      </c>
      <c r="B1" s="314"/>
      <c r="C1" s="315" t="str">
        <f>'Regulatory Capital Ratio'!C1</f>
        <v>Insurer Name</v>
      </c>
    </row>
    <row r="2" spans="1:7" customFormat="1" ht="15">
      <c r="A2" s="317" t="s">
        <v>282</v>
      </c>
      <c r="B2" s="318"/>
      <c r="C2" s="319" t="str">
        <f>'Regulatory Capital Ratio'!C2</f>
        <v>Insurer Type</v>
      </c>
    </row>
    <row r="3" spans="1:7" s="16" customFormat="1" ht="15">
      <c r="A3" s="320" t="s">
        <v>280</v>
      </c>
      <c r="B3" s="321"/>
      <c r="C3" s="322">
        <f>'Regulatory Capital Ratio'!C3</f>
        <v>46022</v>
      </c>
      <c r="D3" s="18"/>
      <c r="E3" s="17"/>
    </row>
    <row r="4" spans="1:7" s="16" customFormat="1">
      <c r="A4" s="324" t="s">
        <v>283</v>
      </c>
      <c r="B4" s="325"/>
      <c r="C4" s="326"/>
      <c r="D4" s="18"/>
      <c r="E4" s="17"/>
    </row>
    <row r="5" spans="1:7" s="16" customFormat="1" ht="14.25"/>
    <row r="6" spans="1:7" s="1" customFormat="1" ht="33.75">
      <c r="A6" s="15" t="s">
        <v>218</v>
      </c>
      <c r="B6" s="15"/>
      <c r="C6" s="15"/>
      <c r="D6" s="14"/>
      <c r="E6" s="14"/>
      <c r="F6" s="14"/>
      <c r="G6" s="14"/>
    </row>
    <row r="7" spans="1:7" ht="15">
      <c r="A7" s="104"/>
    </row>
    <row r="8" spans="1:7" s="199" customFormat="1" ht="15">
      <c r="A8" s="13"/>
      <c r="B8" s="228"/>
      <c r="C8" s="227" t="s">
        <v>131</v>
      </c>
      <c r="D8" s="227" t="s">
        <v>151</v>
      </c>
      <c r="E8" s="226" t="s">
        <v>150</v>
      </c>
      <c r="F8" s="225" t="s">
        <v>171</v>
      </c>
    </row>
    <row r="9" spans="1:7" s="192" customFormat="1" ht="43.5" customHeight="1">
      <c r="A9" s="197"/>
      <c r="B9" s="198" t="s">
        <v>200</v>
      </c>
      <c r="C9" s="224" t="s">
        <v>199</v>
      </c>
      <c r="D9" s="224" t="s">
        <v>197</v>
      </c>
      <c r="E9" s="194" t="s">
        <v>165</v>
      </c>
      <c r="F9" s="193" t="s">
        <v>164</v>
      </c>
    </row>
    <row r="10" spans="1:7" s="192" customFormat="1" ht="15">
      <c r="A10" s="7"/>
      <c r="B10" s="223"/>
      <c r="C10" s="222"/>
      <c r="D10" s="222" t="s">
        <v>25</v>
      </c>
      <c r="E10" s="221"/>
      <c r="F10" s="220" t="s">
        <v>25</v>
      </c>
    </row>
    <row r="11" spans="1:7" s="192" customFormat="1" ht="26.25">
      <c r="A11" s="212" t="s">
        <v>217</v>
      </c>
      <c r="B11" s="169"/>
      <c r="C11" s="208" t="s">
        <v>216</v>
      </c>
      <c r="D11" s="219"/>
      <c r="E11" s="218"/>
      <c r="F11" s="217"/>
    </row>
    <row r="12" spans="1:7" s="2" customFormat="1" ht="15">
      <c r="A12" s="212" t="s">
        <v>215</v>
      </c>
      <c r="B12" s="180"/>
      <c r="C12" s="216"/>
      <c r="D12" s="207"/>
      <c r="E12" s="178"/>
      <c r="F12" s="79"/>
    </row>
    <row r="13" spans="1:7" s="2" customFormat="1" ht="12.75">
      <c r="A13" s="7">
        <v>1</v>
      </c>
      <c r="B13" s="209" t="s">
        <v>210</v>
      </c>
      <c r="C13" s="208"/>
      <c r="D13" s="211"/>
      <c r="E13" s="206">
        <v>0.2</v>
      </c>
      <c r="F13" s="79">
        <f>D13*E13</f>
        <v>0</v>
      </c>
    </row>
    <row r="14" spans="1:7" s="2" customFormat="1" ht="12.75">
      <c r="A14" s="7">
        <v>2</v>
      </c>
      <c r="B14" s="214" t="s">
        <v>209</v>
      </c>
      <c r="C14" s="208"/>
      <c r="D14" s="211"/>
      <c r="E14" s="206">
        <v>0.15</v>
      </c>
      <c r="F14" s="79">
        <f>D14*E14</f>
        <v>0</v>
      </c>
    </row>
    <row r="15" spans="1:7" s="2" customFormat="1" ht="12.75">
      <c r="A15" s="5">
        <v>3</v>
      </c>
      <c r="B15" s="213" t="s">
        <v>214</v>
      </c>
      <c r="C15" s="208"/>
      <c r="D15" s="207"/>
      <c r="E15" s="206"/>
      <c r="F15" s="210">
        <f>F13+F14</f>
        <v>0</v>
      </c>
    </row>
    <row r="16" spans="1:7" s="2" customFormat="1" ht="15">
      <c r="A16" s="212" t="s">
        <v>213</v>
      </c>
      <c r="C16" s="208"/>
      <c r="D16" s="207"/>
      <c r="E16" s="206"/>
      <c r="F16" s="79"/>
    </row>
    <row r="17" spans="1:6" s="2" customFormat="1" ht="12.75">
      <c r="A17" s="7">
        <v>4</v>
      </c>
      <c r="B17" s="209" t="s">
        <v>210</v>
      </c>
      <c r="C17" s="208"/>
      <c r="D17" s="211"/>
      <c r="E17" s="206">
        <v>0.2</v>
      </c>
      <c r="F17" s="79">
        <f>D17*E17</f>
        <v>0</v>
      </c>
    </row>
    <row r="18" spans="1:6" s="2" customFormat="1" ht="12.75">
      <c r="A18" s="7">
        <v>5</v>
      </c>
      <c r="B18" s="214" t="s">
        <v>209</v>
      </c>
      <c r="C18" s="208"/>
      <c r="D18" s="211"/>
      <c r="E18" s="206">
        <v>0.15</v>
      </c>
      <c r="F18" s="79">
        <f>D18*E18</f>
        <v>0</v>
      </c>
    </row>
    <row r="19" spans="1:6" s="2" customFormat="1" ht="12.75">
      <c r="A19" s="5">
        <v>6</v>
      </c>
      <c r="B19" s="213" t="s">
        <v>212</v>
      </c>
      <c r="C19" s="208"/>
      <c r="D19" s="207"/>
      <c r="E19" s="206"/>
      <c r="F19" s="210">
        <f>F17+F18</f>
        <v>0</v>
      </c>
    </row>
    <row r="20" spans="1:6" s="2" customFormat="1" ht="15">
      <c r="A20" s="212" t="s">
        <v>211</v>
      </c>
      <c r="C20" s="208"/>
      <c r="D20" s="207"/>
      <c r="E20" s="215"/>
      <c r="F20" s="79"/>
    </row>
    <row r="21" spans="1:6" s="2" customFormat="1" ht="12.75">
      <c r="A21" s="7">
        <v>7</v>
      </c>
      <c r="B21" s="209" t="s">
        <v>210</v>
      </c>
      <c r="C21" s="208"/>
      <c r="D21" s="211"/>
      <c r="E21" s="206">
        <v>0.2</v>
      </c>
      <c r="F21" s="79">
        <f>D21*E21</f>
        <v>0</v>
      </c>
    </row>
    <row r="22" spans="1:6" s="2" customFormat="1" ht="12.75">
      <c r="A22" s="7">
        <v>8</v>
      </c>
      <c r="B22" s="214" t="s">
        <v>209</v>
      </c>
      <c r="C22" s="208"/>
      <c r="D22" s="211"/>
      <c r="E22" s="206">
        <v>0.15</v>
      </c>
      <c r="F22" s="79">
        <f>D22*E22</f>
        <v>0</v>
      </c>
    </row>
    <row r="23" spans="1:6" s="2" customFormat="1" ht="12.75">
      <c r="A23" s="5">
        <v>9</v>
      </c>
      <c r="B23" s="213" t="s">
        <v>208</v>
      </c>
      <c r="C23" s="208"/>
      <c r="D23" s="207"/>
      <c r="E23" s="206"/>
      <c r="F23" s="210">
        <f>F21+F22</f>
        <v>0</v>
      </c>
    </row>
    <row r="24" spans="1:6" s="2" customFormat="1" ht="15">
      <c r="A24"/>
      <c r="B24" s="209"/>
      <c r="C24" s="208"/>
      <c r="D24" s="207"/>
      <c r="E24" s="206"/>
      <c r="F24" s="79"/>
    </row>
    <row r="25" spans="1:6" s="2" customFormat="1" ht="51.75">
      <c r="A25" s="212" t="s">
        <v>207</v>
      </c>
      <c r="C25" s="208" t="s">
        <v>206</v>
      </c>
      <c r="D25" s="207"/>
      <c r="E25" s="206"/>
      <c r="F25" s="79"/>
    </row>
    <row r="26" spans="1:6" s="2" customFormat="1" ht="12.75">
      <c r="A26" s="7">
        <v>10</v>
      </c>
      <c r="B26" s="209" t="s">
        <v>205</v>
      </c>
      <c r="C26" s="208"/>
      <c r="D26" s="211"/>
      <c r="E26" s="206">
        <v>0.06</v>
      </c>
      <c r="F26" s="79">
        <f>D26*E26</f>
        <v>0</v>
      </c>
    </row>
    <row r="27" spans="1:6" s="2" customFormat="1" ht="12.75">
      <c r="A27" s="7">
        <v>11</v>
      </c>
      <c r="B27" s="209" t="s">
        <v>204</v>
      </c>
      <c r="C27" s="208"/>
      <c r="D27" s="211"/>
      <c r="E27" s="206">
        <v>0.1</v>
      </c>
      <c r="F27" s="79">
        <f>D27*E27</f>
        <v>0</v>
      </c>
    </row>
    <row r="28" spans="1:6" s="2" customFormat="1" ht="12.75">
      <c r="A28" s="5">
        <v>12</v>
      </c>
      <c r="B28" s="169" t="s">
        <v>203</v>
      </c>
      <c r="C28" s="208"/>
      <c r="D28" s="207"/>
      <c r="E28" s="178"/>
      <c r="F28" s="210">
        <f>F26+F27</f>
        <v>0</v>
      </c>
    </row>
    <row r="29" spans="1:6" s="2" customFormat="1" ht="12.75">
      <c r="A29" s="5"/>
      <c r="B29" s="209"/>
      <c r="C29" s="208"/>
      <c r="D29" s="207"/>
      <c r="E29" s="206"/>
      <c r="F29" s="79"/>
    </row>
    <row r="30" spans="1:6" s="2" customFormat="1" ht="12.75">
      <c r="A30" s="24">
        <v>13</v>
      </c>
      <c r="B30" s="166" t="s">
        <v>202</v>
      </c>
      <c r="C30" s="205"/>
      <c r="D30" s="204"/>
      <c r="E30" s="174"/>
      <c r="F30" s="74">
        <f>F15+F19+F23+F28</f>
        <v>0</v>
      </c>
    </row>
    <row r="31" spans="1:6" s="2" customFormat="1" ht="15">
      <c r="A31"/>
      <c r="C31" s="203"/>
      <c r="E31" s="202"/>
    </row>
  </sheetData>
  <pageMargins left="0.7" right="0.7" top="0.75" bottom="0.75" header="0.3" footer="0.3"/>
  <pageSetup orientation="portrait" r:id="rId1"/>
  <customProperties>
    <customPr name="Sheet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30a3b10-cdd2-42aa-8b8b-588a8b7a8398">QTCS5AYH2QZ3-1686671766-529</_dlc_DocId>
    <_dlc_DocIdUrl xmlns="c30a3b10-cdd2-42aa-8b8b-588a8b7a8398">
      <Url>https://bahamasicb.sharepoint.com/sites/ICBDocumentCentre/_layouts/15/DocIdRedir.aspx?ID=QTCS5AYH2QZ3-1686671766-529</Url>
      <Description>QTCS5AYH2QZ3-1686671766-529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C9CC16D1A0EE4A8C4CF40A62A390BA" ma:contentTypeVersion="3" ma:contentTypeDescription="Create a new document." ma:contentTypeScope="" ma:versionID="1af09ce978b15f44847bec22742625a6">
  <xsd:schema xmlns:xsd="http://www.w3.org/2001/XMLSchema" xmlns:xs="http://www.w3.org/2001/XMLSchema" xmlns:p="http://schemas.microsoft.com/office/2006/metadata/properties" xmlns:ns2="c30a3b10-cdd2-42aa-8b8b-588a8b7a8398" xmlns:ns3="b406e0a4-142e-4abd-8939-6bb4a8b85813" targetNamespace="http://schemas.microsoft.com/office/2006/metadata/properties" ma:root="true" ma:fieldsID="d8112023ba308e8fc80a2701d21d7325" ns2:_="" ns3:_="">
    <xsd:import namespace="c30a3b10-cdd2-42aa-8b8b-588a8b7a8398"/>
    <xsd:import namespace="b406e0a4-142e-4abd-8939-6bb4a8b8581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a3b10-cdd2-42aa-8b8b-588a8b7a839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06e0a4-142e-4abd-8939-6bb4a8b858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CF49D7-C6DA-459B-B9E1-4BF922DC6C39}">
  <ds:schemaRefs>
    <ds:schemaRef ds:uri="http://schemas.microsoft.com/office/2006/metadata/properties"/>
    <ds:schemaRef ds:uri="http://schemas.microsoft.com/office/infopath/2007/PartnerControls"/>
    <ds:schemaRef ds:uri="c30a3b10-cdd2-42aa-8b8b-588a8b7a8398"/>
  </ds:schemaRefs>
</ds:datastoreItem>
</file>

<file path=customXml/itemProps2.xml><?xml version="1.0" encoding="utf-8"?>
<ds:datastoreItem xmlns:ds="http://schemas.openxmlformats.org/officeDocument/2006/customXml" ds:itemID="{1C37527A-356E-4B30-8C6D-89E1C7EF1A0C}"/>
</file>

<file path=customXml/itemProps3.xml><?xml version="1.0" encoding="utf-8"?>
<ds:datastoreItem xmlns:ds="http://schemas.openxmlformats.org/officeDocument/2006/customXml" ds:itemID="{65BE0AAE-6840-4EC5-A8BD-5EF8867C397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3BFC48B-82EA-4BBA-AEBC-0E423C444BF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19dc686-c36f-4644-8dc3-80c8df39c723}" enabled="0" method="" siteId="{f19dc686-c36f-4644-8dc3-80c8df39c72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Regulatory Capital Ratio</vt:lpstr>
      <vt:lpstr>Capital Available - Branch</vt:lpstr>
      <vt:lpstr>Capital Avail - Domestic</vt:lpstr>
      <vt:lpstr>Asset Default Risk</vt:lpstr>
      <vt:lpstr>Off Balance Sheet Risk</vt:lpstr>
      <vt:lpstr>Foreign Currency Mismatch</vt:lpstr>
      <vt:lpstr>Asset Liability Mismatch</vt:lpstr>
      <vt:lpstr>Mortality Risk</vt:lpstr>
      <vt:lpstr>Morbidity Risk</vt:lpstr>
      <vt:lpstr>Lapse Risk</vt:lpstr>
      <vt:lpstr>Interest Margin Risk</vt:lpstr>
      <vt:lpstr>Disclosure Items</vt:lpstr>
      <vt:lpstr>Insurance Liability Recon</vt:lpstr>
      <vt:lpstr>IFRS17 Balance Sheet</vt:lpstr>
      <vt:lpstr>Discount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Gabrielle Moss</dc:creator>
  <cp:lastModifiedBy>Gabrielle Moss</cp:lastModifiedBy>
  <dcterms:created xsi:type="dcterms:W3CDTF">2025-12-10T17:06:13Z</dcterms:created>
  <dcterms:modified xsi:type="dcterms:W3CDTF">2026-03-03T14:45:50Z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0x01010049C9CC16D1A0EE4A8C4CF40A62A390BA</vt:lpwstr>
  </property>
  <property fmtid="{D5CDD505-2E9C-101B-9397-08002B2CF9AE}" pid="3" name="_dlc_DocIdItemGuid">
    <vt:lpwstr>9efbe76f-9bb3-4dce-bb97-19067df356a0</vt:lpwstr>
  </property>
</Properties>
</file>