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omments1.xml" ContentType="application/vnd.openxmlformats-officedocument.spreadsheetml.comments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ahamasicb.sharepoint.com/sites/ICBDocumentCentre/AFA Unit/MODELS &amp; TEMPLATES/RBC Capital Adequacy Models/"/>
    </mc:Choice>
  </mc:AlternateContent>
  <xr:revisionPtr revIDLastSave="446" documentId="8_{31F43104-650B-41E8-AC7B-048F4874A2AB}" xr6:coauthVersionLast="47" xr6:coauthVersionMax="47" xr10:uidLastSave="{B4BA0419-8C16-43A3-BFAB-963E47F27A5C}"/>
  <bookViews>
    <workbookView xWindow="-120" yWindow="-120" windowWidth="29040" windowHeight="15720" tabRatio="834" xr2:uid="{9D87A29D-6419-4E1A-9A81-4C460072FB05}"/>
  </bookViews>
  <sheets>
    <sheet name="Regulatory Capital Ratio" sheetId="1" r:id="rId1"/>
    <sheet name="Capital Available - Branch" sheetId="2" r:id="rId2"/>
    <sheet name="Capital Avail - Domestic" sheetId="3" r:id="rId3"/>
    <sheet name="Asset Default Risk" sheetId="4" r:id="rId4"/>
    <sheet name="Off Balance Sheet Risk" sheetId="5" r:id="rId5"/>
    <sheet name="Foreign Currency Mismatch" sheetId="6" r:id="rId6"/>
    <sheet name="Asset Liability Mismatch" sheetId="7" r:id="rId7"/>
    <sheet name="Mortality Risk" sheetId="8" r:id="rId8"/>
    <sheet name="Morbidity Risk" sheetId="9" r:id="rId9"/>
    <sheet name="Lapse Risk" sheetId="10" r:id="rId10"/>
    <sheet name="Interest Margin Risk" sheetId="11" r:id="rId11"/>
    <sheet name="Disclosure Items" sheetId="12" r:id="rId12"/>
    <sheet name="IFRS17 Balance Sheet" sheetId="14" r:id="rId13"/>
    <sheet name="Discount Rates" sheetId="15" r:id="rId14"/>
  </sheets>
  <definedNames>
    <definedName name="____err1">#REF!</definedName>
    <definedName name="___err1">#REF!</definedName>
    <definedName name="__INS10030">#REF!</definedName>
    <definedName name="__nAxPro_column__" localSheetId="3" hidden="1">'Asset Default Risk'!$XFD:$XFD</definedName>
    <definedName name="__nAxPro_column__" localSheetId="6" hidden="1">'Asset Liability Mismatch'!$XFD:$XFD</definedName>
    <definedName name="__nAxPro_column__" localSheetId="2" hidden="1">'Capital Avail - Domestic'!$XFD:$XFD</definedName>
    <definedName name="__nAxPro_column__" localSheetId="1" hidden="1">'Capital Available - Branch'!$XFC:$XFD</definedName>
    <definedName name="__nAxPro_column__" localSheetId="11" hidden="1">'Disclosure Items'!$XFD:$XFD</definedName>
    <definedName name="__nAxPro_column__" localSheetId="5" hidden="1">'Foreign Currency Mismatch'!$XFD:$XFD</definedName>
    <definedName name="__nAxPro_column__" localSheetId="12" hidden="1">'IFRS17 Balance Sheet'!$XFD:$XFD</definedName>
    <definedName name="__nAxPro_column__" localSheetId="10" hidden="1">'Interest Margin Risk'!$XFD:$XFD</definedName>
    <definedName name="__nAxPro_column__" localSheetId="9" hidden="1">'Lapse Risk'!$XFD:$XFD</definedName>
    <definedName name="__nAxPro_column__" localSheetId="8" hidden="1">'Morbidity Risk'!$XFD:$XFD</definedName>
    <definedName name="__nAxPro_column__" localSheetId="7" hidden="1">'Mortality Risk'!$XFD:$XFD</definedName>
    <definedName name="__nAxPro_column__" localSheetId="4" hidden="1">'Off Balance Sheet Risk'!$XFD:$XFD</definedName>
    <definedName name="__nAxPro_column__" localSheetId="0" hidden="1">'Regulatory Capital Ratio'!$XFD:$XFD</definedName>
    <definedName name="__nAxPro_row__" localSheetId="3" hidden="1">'Asset Default Risk'!$1048576:$1048576</definedName>
    <definedName name="__nAxPro_row__" localSheetId="6" hidden="1">'Asset Liability Mismatch'!$1048570:$1048576</definedName>
    <definedName name="__nAxPro_row__" localSheetId="2" hidden="1">'Capital Avail - Domestic'!#REF!</definedName>
    <definedName name="__nAxPro_row__" localSheetId="1" hidden="1">'Capital Available - Branch'!#REF!</definedName>
    <definedName name="__nAxPro_row__" localSheetId="11" hidden="1">'Disclosure Items'!#REF!</definedName>
    <definedName name="__nAxPro_row__" localSheetId="5" hidden="1">'Foreign Currency Mismatch'!#REF!</definedName>
    <definedName name="__nAxPro_row__" localSheetId="12" hidden="1">'IFRS17 Balance Sheet'!#REF!</definedName>
    <definedName name="__nAxPro_row__" localSheetId="10" hidden="1">'Interest Margin Risk'!#REF!</definedName>
    <definedName name="__nAxPro_row__" localSheetId="9" hidden="1">'Lapse Risk'!#REF!</definedName>
    <definedName name="__nAxPro_row__" localSheetId="8" hidden="1">'Morbidity Risk'!#REF!</definedName>
    <definedName name="__nAxPro_row__" localSheetId="7" hidden="1">'Mortality Risk'!$1048576:$1048576</definedName>
    <definedName name="__nAxPro_row__" localSheetId="4" hidden="1">'Off Balance Sheet Risk'!#REF!</definedName>
    <definedName name="__nAxPro_row__" localSheetId="0" hidden="1">'Regulatory Capital Ratio'!#REF!</definedName>
    <definedName name="__PG09015">#REF!</definedName>
    <definedName name="__PG10040">#REF!</definedName>
    <definedName name="__PG70003">#REF!</definedName>
    <definedName name="__PG87038">#REF!</definedName>
    <definedName name="__PG9066">#REF!</definedName>
    <definedName name="_err1" localSheetId="12">#REF!</definedName>
    <definedName name="_Fil" hidden="1">#REF!</definedName>
    <definedName name="_Fill" localSheetId="13" hidden="1">#REF!</definedName>
    <definedName name="_Fill" hidden="1">#REF!</definedName>
    <definedName name="_Filll" hidden="1">#REF!</definedName>
    <definedName name="_INS10030">#REF!</definedName>
    <definedName name="_Key1" localSheetId="13" hidden="1">#REF!</definedName>
    <definedName name="_Key1" hidden="1">#REF!</definedName>
    <definedName name="_key2" hidden="1">#REF!</definedName>
    <definedName name="_keys" hidden="1">#REF!</definedName>
    <definedName name="_Order1" hidden="1">255</definedName>
    <definedName name="_Order2" hidden="1">0</definedName>
    <definedName name="_Parse_In" hidden="1">#REF!</definedName>
    <definedName name="_Parse_In2" hidden="1">#REF!</definedName>
    <definedName name="_PG09015">#REF!</definedName>
    <definedName name="_PG10040">#REF!</definedName>
    <definedName name="_PG70003">#REF!</definedName>
    <definedName name="_PG87038">#REF!</definedName>
    <definedName name="_PG9066">#REF!</definedName>
    <definedName name="_Sort" localSheetId="13" hidden="1">#REF!</definedName>
    <definedName name="_Sort" hidden="1">#REF!</definedName>
    <definedName name="_Sort2" hidden="1">#REF!</definedName>
    <definedName name="aa">#REF!</definedName>
    <definedName name="anscount" hidden="1">1</definedName>
    <definedName name="asc" localSheetId="13">#REF!</definedName>
    <definedName name="asc">#REF!</definedName>
    <definedName name="Ascii_Sum" localSheetId="13">#REF!</definedName>
    <definedName name="Ascii_Sum" localSheetId="12">#REF!</definedName>
    <definedName name="Ascii_Sum">#REF!</definedName>
    <definedName name="del" hidden="1">#REF!</definedName>
    <definedName name="delet" hidden="1">#REF!</definedName>
    <definedName name="Eligible_Deposits" localSheetId="13">#REF!</definedName>
    <definedName name="Eligible_Deposits" localSheetId="12">#REF!</definedName>
    <definedName name="Eligible_Deposits">'Disclosure Items'!#REF!</definedName>
    <definedName name="Entity_Type">#REF!</definedName>
    <definedName name="f" hidden="1">#REF!</definedName>
    <definedName name="f_2" hidden="1">#REF!</definedName>
    <definedName name="fffff" hidden="1">#REF!</definedName>
    <definedName name="fffff2" hidden="1">#REF!</definedName>
    <definedName name="form" localSheetId="13">#REF!</definedName>
    <definedName name="form" localSheetId="12">#REF!</definedName>
    <definedName name="form">#REF!</definedName>
    <definedName name="IN10030X" localSheetId="13">#REF!</definedName>
    <definedName name="IN10030X">#REF!</definedName>
    <definedName name="IN10030Y" localSheetId="13">#REF!</definedName>
    <definedName name="IN10030Y">#REF!</definedName>
    <definedName name="LYTB" localSheetId="13">#REF!</definedName>
    <definedName name="LYTB" localSheetId="12">#REF!</definedName>
    <definedName name="LYTB">#REF!</definedName>
    <definedName name="OUTASCI" localSheetId="13">#REF!</definedName>
    <definedName name="OUTASCI">#REF!</definedName>
    <definedName name="PageRef" localSheetId="13">#REF!</definedName>
    <definedName name="PageRef">#REF!</definedName>
    <definedName name="pagetbl" localSheetId="13">#REF!</definedName>
    <definedName name="pagetbl">#REF!</definedName>
    <definedName name="PGCHECK" localSheetId="13">#REF!</definedName>
    <definedName name="PGCHECK" localSheetId="12">#REF!</definedName>
    <definedName name="PGCHECK">#REF!</definedName>
    <definedName name="pgref1" localSheetId="13">#REF!</definedName>
    <definedName name="pgref1" localSheetId="12">#REF!</definedName>
    <definedName name="pgref1">#REF!</definedName>
    <definedName name="PZZZ" localSheetId="13">#REF!</definedName>
    <definedName name="PZZZ">#REF!</definedName>
    <definedName name="QAPY">#REF!,#REF!,#REF!,#REF!</definedName>
    <definedName name="qualifying_assets_prior_year">#REF!,#REF!,#REF!,#REF!</definedName>
    <definedName name="Quarterly">#REF!</definedName>
    <definedName name="RevB" localSheetId="13">#REF!</definedName>
    <definedName name="RevB" localSheetId="12">#REF!</definedName>
    <definedName name="RevB">#REF!</definedName>
    <definedName name="RevC" localSheetId="13">#REF!</definedName>
    <definedName name="RevC" localSheetId="12">#REF!</definedName>
    <definedName name="RevC">#REF!</definedName>
    <definedName name="RevD" localSheetId="13">#REF!</definedName>
    <definedName name="RevD" localSheetId="12">#REF!</definedName>
    <definedName name="RevD">#REF!</definedName>
    <definedName name="Surplus_Allowance" localSheetId="13">#REF!</definedName>
    <definedName name="Surplus_Allowance" localSheetId="12">#REF!</definedName>
    <definedName name="Surplus_Allowance">'Disclosure Items'!#REF!</definedName>
    <definedName name="Taam_sum" localSheetId="13">#REF!</definedName>
    <definedName name="Taam_sum">#REF!</definedName>
    <definedName name="taamdata" localSheetId="13">#REF!</definedName>
    <definedName name="taamdata">#REF!</definedName>
    <definedName name="taamdataex" localSheetId="13">#REF!</definedName>
    <definedName name="taamdataex">#REF!</definedName>
    <definedName name="taamdatain" localSheetId="13">#REF!</definedName>
    <definedName name="taamdatain">#REF!</definedName>
    <definedName name="TAAMSUM" localSheetId="13">#REF!</definedName>
    <definedName name="TAAMSUM">#REF!</definedName>
    <definedName name="TEMP" localSheetId="13">#REF!</definedName>
    <definedName name="TEMP" localSheetId="12">#REF!</definedName>
    <definedName name="TEMP">#REF!</definedName>
    <definedName name="tempstr" localSheetId="13">#REF!</definedName>
    <definedName name="tempstr">#REF!</definedName>
    <definedName name="tempstr1" localSheetId="13">#REF!</definedName>
    <definedName name="tempstr1">#REF!</definedName>
    <definedName name="tempstr2" localSheetId="13">#REF!</definedName>
    <definedName name="tempstr2">#REF!</definedName>
    <definedName name="tempstr3" localSheetId="13">#REF!</definedName>
    <definedName name="tempstr3">#REF!</definedName>
    <definedName name="varpage" localSheetId="13">#REF!</definedName>
    <definedName name="varpage">#REF!</definedName>
    <definedName name="warn1" localSheetId="13">#REF!</definedName>
    <definedName name="warn1" localSheetId="12">#REF!</definedName>
    <definedName name="warn1">#REF!</definedName>
    <definedName name="XRef" localSheetId="13">#REF!</definedName>
    <definedName name="XRe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2" l="1"/>
  <c r="F29" i="12"/>
  <c r="F28" i="12"/>
  <c r="F27" i="12"/>
  <c r="F26" i="12"/>
  <c r="F33" i="12" l="1"/>
  <c r="C3" i="15"/>
  <c r="C2" i="15"/>
  <c r="C1" i="15"/>
  <c r="C3" i="14"/>
  <c r="C2" i="14"/>
  <c r="C1" i="14"/>
  <c r="C18" i="6"/>
  <c r="E18" i="6"/>
  <c r="D18" i="6"/>
  <c r="E14" i="6"/>
  <c r="D14" i="6"/>
  <c r="C14" i="6"/>
  <c r="C32" i="1" l="1"/>
  <c r="C31" i="1"/>
  <c r="C35" i="1"/>
  <c r="C34" i="1"/>
  <c r="C33" i="1"/>
  <c r="B48" i="14" l="1"/>
  <c r="B50" i="14" s="1"/>
  <c r="B43" i="14"/>
  <c r="B28" i="14"/>
  <c r="B51" i="14" l="1"/>
  <c r="C3" i="3"/>
  <c r="C2" i="3"/>
  <c r="C3" i="4"/>
  <c r="C2" i="4"/>
  <c r="C3" i="5"/>
  <c r="C2" i="5"/>
  <c r="C3" i="6"/>
  <c r="C2" i="6"/>
  <c r="C3" i="7"/>
  <c r="C2" i="7"/>
  <c r="C3" i="8"/>
  <c r="C2" i="8"/>
  <c r="C3" i="9"/>
  <c r="C2" i="9"/>
  <c r="C3" i="10"/>
  <c r="C2" i="10"/>
  <c r="C3" i="11"/>
  <c r="C2" i="11"/>
  <c r="C3" i="12"/>
  <c r="C2" i="12"/>
  <c r="C3" i="2"/>
  <c r="C2" i="2"/>
  <c r="C1" i="3"/>
  <c r="C1" i="4"/>
  <c r="C1" i="5"/>
  <c r="C1" i="6"/>
  <c r="C1" i="7"/>
  <c r="C1" i="8"/>
  <c r="C1" i="9"/>
  <c r="C1" i="10"/>
  <c r="C1" i="11"/>
  <c r="C1" i="12"/>
  <c r="C1" i="2"/>
  <c r="M14" i="12"/>
  <c r="M15" i="12"/>
  <c r="C28" i="1" s="1"/>
  <c r="C39" i="1" s="1"/>
  <c r="M16" i="12"/>
  <c r="C20" i="2" s="1"/>
  <c r="M17" i="12"/>
  <c r="E23" i="3" s="1"/>
  <c r="E47" i="3" s="1"/>
  <c r="M18" i="12"/>
  <c r="F11" i="11"/>
  <c r="F12" i="11"/>
  <c r="F13" i="11"/>
  <c r="D15" i="11"/>
  <c r="F15" i="11"/>
  <c r="F11" i="10"/>
  <c r="F12" i="10"/>
  <c r="F13" i="10"/>
  <c r="F16" i="10"/>
  <c r="F13" i="9"/>
  <c r="F14" i="9"/>
  <c r="F17" i="9"/>
  <c r="F19" i="9" s="1"/>
  <c r="F18" i="9"/>
  <c r="F21" i="9"/>
  <c r="F22" i="9"/>
  <c r="F23" i="9"/>
  <c r="F26" i="9"/>
  <c r="F27" i="9"/>
  <c r="F28" i="9"/>
  <c r="G11" i="8"/>
  <c r="G12" i="8"/>
  <c r="G13" i="8"/>
  <c r="G14" i="8"/>
  <c r="G15" i="8"/>
  <c r="G16" i="8"/>
  <c r="G17" i="8"/>
  <c r="G20" i="8"/>
  <c r="G21" i="8"/>
  <c r="G22" i="8"/>
  <c r="G23" i="8"/>
  <c r="G24" i="8"/>
  <c r="G26" i="8"/>
  <c r="G27" i="8"/>
  <c r="G28" i="8"/>
  <c r="C11" i="7"/>
  <c r="C12" i="7"/>
  <c r="C16" i="7"/>
  <c r="C18" i="7"/>
  <c r="C13" i="1" s="1"/>
  <c r="F12" i="6"/>
  <c r="H12" i="6"/>
  <c r="F13" i="6"/>
  <c r="H13" i="6"/>
  <c r="F16" i="6"/>
  <c r="H16" i="6"/>
  <c r="F17" i="6"/>
  <c r="H17" i="6" s="1"/>
  <c r="H18" i="6" s="1"/>
  <c r="F20" i="6"/>
  <c r="H20" i="6" s="1"/>
  <c r="E12" i="5"/>
  <c r="E16" i="5" s="1"/>
  <c r="G12" i="5"/>
  <c r="E13" i="5"/>
  <c r="G13" i="5"/>
  <c r="E14" i="5"/>
  <c r="G14" i="5"/>
  <c r="E15" i="5"/>
  <c r="G15" i="5" s="1"/>
  <c r="C16" i="5"/>
  <c r="D16" i="5"/>
  <c r="E18" i="5"/>
  <c r="E22" i="5" s="1"/>
  <c r="G18" i="5"/>
  <c r="E19" i="5"/>
  <c r="G19" i="5"/>
  <c r="E20" i="5"/>
  <c r="G20" i="5"/>
  <c r="E21" i="5"/>
  <c r="G21" i="5"/>
  <c r="C22" i="5"/>
  <c r="D22" i="5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3" i="4"/>
  <c r="E34" i="4"/>
  <c r="E35" i="4"/>
  <c r="E37" i="4"/>
  <c r="E38" i="4"/>
  <c r="E39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C55" i="4"/>
  <c r="F24" i="12" s="1"/>
  <c r="F13" i="3"/>
  <c r="F14" i="3"/>
  <c r="G14" i="3"/>
  <c r="E15" i="3"/>
  <c r="E32" i="3" s="1"/>
  <c r="E20" i="3"/>
  <c r="E22" i="3"/>
  <c r="E40" i="3"/>
  <c r="E41" i="3"/>
  <c r="E42" i="3"/>
  <c r="E43" i="3"/>
  <c r="E57" i="3"/>
  <c r="E60" i="3"/>
  <c r="C13" i="2"/>
  <c r="C18" i="2"/>
  <c r="C16" i="1"/>
  <c r="C17" i="1"/>
  <c r="F18" i="6" l="1"/>
  <c r="F14" i="6"/>
  <c r="E62" i="3"/>
  <c r="C26" i="1" s="1"/>
  <c r="C21" i="2"/>
  <c r="G22" i="5"/>
  <c r="G23" i="5" s="1"/>
  <c r="C11" i="1" s="1"/>
  <c r="E57" i="4"/>
  <c r="C10" i="1" s="1"/>
  <c r="G16" i="5"/>
  <c r="H14" i="6"/>
  <c r="H21" i="6" s="1"/>
  <c r="C12" i="1" s="1"/>
  <c r="G30" i="8"/>
  <c r="C14" i="1" s="1"/>
  <c r="F15" i="9"/>
  <c r="F30" i="9" s="1"/>
  <c r="C15" i="1" s="1"/>
  <c r="F35" i="12"/>
  <c r="E26" i="3"/>
  <c r="E28" i="3" s="1"/>
  <c r="C24" i="1" s="1"/>
  <c r="E48" i="3"/>
  <c r="E49" i="3" s="1"/>
  <c r="C20" i="1" l="1"/>
  <c r="C18" i="1"/>
  <c r="E44" i="3"/>
  <c r="E35" i="3"/>
  <c r="E37" i="3" s="1"/>
  <c r="E51" i="3" s="1"/>
  <c r="E52" i="3" s="1"/>
  <c r="C25" i="1" l="1"/>
  <c r="E54" i="3"/>
  <c r="E63" i="3" s="1"/>
  <c r="C27" i="1" s="1"/>
  <c r="C21" i="1" l="1"/>
  <c r="C38" i="1"/>
  <c r="C40" i="1" s="1"/>
  <c r="C44" i="1" l="1"/>
  <c r="C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Kencil McPhee</author>
  </authors>
  <commentList>
    <comment ref="C28" authorId="0" shapeId="0" xr:uid="{96907D25-7161-4F35-A14C-AF8C978AD3AB}">
      <text>
        <r>
          <rPr>
            <b/>
            <sz val="9"/>
            <color indexed="81"/>
            <rFont val="Tahoma"/>
            <family val="2"/>
          </rPr>
          <t>Insurers may use the “look through” approach for Mutual Funds for the underlying assets of the fund; using the corresponding factors on a pro rata basis.</t>
        </r>
      </text>
    </comment>
  </commentList>
</comments>
</file>

<file path=xl/sharedStrings.xml><?xml version="1.0" encoding="utf-8"?>
<sst xmlns="http://schemas.openxmlformats.org/spreadsheetml/2006/main" count="515" uniqueCount="337">
  <si>
    <t>Regulatory Capital Ratio</t>
  </si>
  <si>
    <t>Risk Adjustment</t>
  </si>
  <si>
    <t>Total Capital Available</t>
  </si>
  <si>
    <t>Deductions</t>
  </si>
  <si>
    <t>Total Tier 2 Capital</t>
  </si>
  <si>
    <t>Net Tier 1 Capital</t>
  </si>
  <si>
    <t>Total Capital Required (Sum of Rows 1 to 10 - Row 11 floored at the minimum)</t>
  </si>
  <si>
    <t>Diversification Credit</t>
  </si>
  <si>
    <t>Other (specify below)</t>
  </si>
  <si>
    <t>Operational Risk Charge</t>
  </si>
  <si>
    <t>Interest Margin Pricing Risk Charge</t>
  </si>
  <si>
    <t>Lapse Risk Charge</t>
  </si>
  <si>
    <t>Morbidity Risk Charge</t>
  </si>
  <si>
    <t>Mortality Risk Charge</t>
  </si>
  <si>
    <t>Asset Liability Mismatch Risk Charge</t>
  </si>
  <si>
    <t>Foreign Currency Mismatch Risk Charge</t>
  </si>
  <si>
    <t>Off Balance Sheet Risk Charge</t>
  </si>
  <si>
    <t>Domestic</t>
  </si>
  <si>
    <t>Asset Default Risk Charge</t>
  </si>
  <si>
    <t>Branch</t>
  </si>
  <si>
    <t>Regulatory Capital Requirement</t>
  </si>
  <si>
    <t>BAH$'000</t>
  </si>
  <si>
    <t>Form: Regulatory Capital Ratio</t>
  </si>
  <si>
    <t>Total Capital Available (Row 4 + Row 8 - Row 7)</t>
  </si>
  <si>
    <t>Net contractual service margin</t>
  </si>
  <si>
    <t>Add</t>
  </si>
  <si>
    <t>Total Deductions (Row 5 + Row 6)</t>
  </si>
  <si>
    <t>Other (specify)</t>
  </si>
  <si>
    <t>Total Liabilities and Reserves</t>
  </si>
  <si>
    <t>Less</t>
  </si>
  <si>
    <t>Total Assets (Sum of Rows 1 to 3)</t>
  </si>
  <si>
    <t>Other Assets</t>
  </si>
  <si>
    <t>Statutory Funds held in trust (s.45(4) Insurance Act 2005)</t>
  </si>
  <si>
    <t>Total initial deposit (s.43 Insurance Act 2005)</t>
  </si>
  <si>
    <t>Assets</t>
  </si>
  <si>
    <t>Form: Regulatory Capital Available</t>
  </si>
  <si>
    <t>Total Capital Available (Row 34 - Row 40)</t>
  </si>
  <si>
    <t>Total Deductions (Sum of Rows 35 to 39)</t>
  </si>
  <si>
    <t>Investment in financial subsidiaries</t>
  </si>
  <si>
    <t>Pension Plan assets</t>
  </si>
  <si>
    <t>Back to back placements</t>
  </si>
  <si>
    <t>Goodwill and other intangible assets</t>
  </si>
  <si>
    <r>
      <t>DEDUCTIONS -</t>
    </r>
    <r>
      <rPr>
        <sz val="11"/>
        <color rgb="FF000000"/>
        <rFont val="Arial"/>
        <family val="2"/>
      </rPr>
      <t xml:space="preserve"> refer to Guideline 4 C</t>
    </r>
  </si>
  <si>
    <t>Total Tier 1 and 2 Capital (Sum of Rows 17 &amp; 33)</t>
  </si>
  <si>
    <t>Tier 2 Capital Allowed (Minimum of Row 17 &amp; 32)</t>
  </si>
  <si>
    <t>Total Tier 2 Capital (Sum of Rows 23, 28 &amp; 31)</t>
  </si>
  <si>
    <t>Gross Tier 2C Capital (Sum of Rows 29 to 30)</t>
  </si>
  <si>
    <t>Cash Surrender value deficiencies on an aggregate basis x 75%</t>
  </si>
  <si>
    <t xml:space="preserve">Negative policy liabilities deducted from Tier 1 </t>
  </si>
  <si>
    <t>Tier 2C</t>
  </si>
  <si>
    <t xml:space="preserve">Gross Tier 2B Capital (Sum of Rows 24 to 27 limited to 50% of Row 170) </t>
  </si>
  <si>
    <t>Other</t>
  </si>
  <si>
    <t>Other Debentures</t>
  </si>
  <si>
    <t>Subordinated Debt</t>
  </si>
  <si>
    <t>Preference Shares</t>
  </si>
  <si>
    <t>Tier 2B (Limited Life Instruments)</t>
  </si>
  <si>
    <t>Gross Tier 2A Capital (Sum of Rows 18 to 22)</t>
  </si>
  <si>
    <t>Unrealized gains on real estate  (limited to 20% of Net Tier 1 Capital)</t>
  </si>
  <si>
    <t>Unrealized gains on assets (excluding gains on real estate)</t>
  </si>
  <si>
    <t>Hybrid Capital</t>
  </si>
  <si>
    <t>Preference Shares excluded in Tier 1 due to limit</t>
  </si>
  <si>
    <t xml:space="preserve">Tier 2A </t>
  </si>
  <si>
    <r>
      <t xml:space="preserve">Tier 2 Capital - </t>
    </r>
    <r>
      <rPr>
        <sz val="11"/>
        <rFont val="Arial"/>
        <family val="2"/>
      </rPr>
      <t>refer to Guideline 4 B</t>
    </r>
  </si>
  <si>
    <r>
      <t xml:space="preserve">Net Tier 1 Capital </t>
    </r>
    <r>
      <rPr>
        <sz val="10"/>
        <rFont val="Arial"/>
        <family val="2"/>
      </rPr>
      <t>(must be in excess of minimum under Regulation 60)</t>
    </r>
    <r>
      <rPr>
        <b/>
        <sz val="10"/>
        <rFont val="Arial"/>
        <family val="2"/>
      </rPr>
      <t xml:space="preserve"> (Row 11 - Row 16)</t>
    </r>
  </si>
  <si>
    <t>Total Deductions (Sum of Rows 12 to 15)</t>
  </si>
  <si>
    <t>Unrealized gains on assets included in retained earnings, revaluation reserves or life surplus reserves</t>
  </si>
  <si>
    <t>Negative policy liabilities</t>
  </si>
  <si>
    <t>Cash surrender value deficiencies</t>
  </si>
  <si>
    <r>
      <t xml:space="preserve">Deductions - </t>
    </r>
    <r>
      <rPr>
        <sz val="11"/>
        <color rgb="FF000000"/>
        <rFont val="Arial"/>
        <family val="2"/>
      </rPr>
      <t>refer to Guideline 4 A(b)</t>
    </r>
  </si>
  <si>
    <t>Gross Tier 1 Capital (Sum of Rows 1 to 10)</t>
  </si>
  <si>
    <t>Other (including financial instruments specifically approved prior to Dec 31, 2014)</t>
  </si>
  <si>
    <t>Non-controlling interest</t>
  </si>
  <si>
    <t>Revaluation reserves</t>
  </si>
  <si>
    <t>Life surplus reserves on Par &amp; Non Par business</t>
  </si>
  <si>
    <t>Preference shares (not to exceed 33% of Tier 1 Capital ex Pref Shares)</t>
  </si>
  <si>
    <t>Plus: Contractual service margins reported as liabilities</t>
  </si>
  <si>
    <t>Less: Contractual service margins reported as assets</t>
  </si>
  <si>
    <t>Retained earnings</t>
  </si>
  <si>
    <t>Contributed surplus</t>
  </si>
  <si>
    <t>Ordinary shares</t>
  </si>
  <si>
    <r>
      <t xml:space="preserve">Tier 1 - </t>
    </r>
    <r>
      <rPr>
        <sz val="11"/>
        <rFont val="Arial"/>
        <family val="2"/>
      </rPr>
      <t>refer to Guideline 4 A(a)</t>
    </r>
  </si>
  <si>
    <t>Total Asset Default Risk Charge (Sum of Rows 1 to 41, Column C)</t>
  </si>
  <si>
    <t>Total Assets (Sum of Rows 1 to 41, Column A)</t>
  </si>
  <si>
    <t>Other assets</t>
  </si>
  <si>
    <t>Motor vehicles</t>
  </si>
  <si>
    <t>Leasehold improvements</t>
  </si>
  <si>
    <t>Computer software</t>
  </si>
  <si>
    <t>Office, furniture and fixtures</t>
  </si>
  <si>
    <t>Equipment and machinery</t>
  </si>
  <si>
    <t>Prepayments</t>
  </si>
  <si>
    <t>Accounts receivable</t>
  </si>
  <si>
    <t>Land and building (used in operations)</t>
  </si>
  <si>
    <t>Interest receivable on investments</t>
  </si>
  <si>
    <t>Over 60 days outstanding</t>
  </si>
  <si>
    <t>31 - 60 days outstanding</t>
  </si>
  <si>
    <t>0 - 30 days outstanding</t>
  </si>
  <si>
    <t>Premium receivables:</t>
  </si>
  <si>
    <t>Receivables from agents:</t>
  </si>
  <si>
    <t>Asset for Insurance Acquisition Cash Flows</t>
  </si>
  <si>
    <t>All other reinsurers</t>
  </si>
  <si>
    <t>Reinsurer at least investment grade rated (S&amp;P BBB- and above)</t>
  </si>
  <si>
    <t>Reinsurance Contracts Held Assets:</t>
  </si>
  <si>
    <t>Other investments</t>
  </si>
  <si>
    <t>Investment in related parties if not financial subsidiary</t>
  </si>
  <si>
    <t>Mutual funds</t>
  </si>
  <si>
    <t>Mortgage loans - non-performing (overdue 90 days or more)</t>
  </si>
  <si>
    <t>Mortgage loans - performing</t>
  </si>
  <si>
    <t>Other debt instruments - non-listed</t>
  </si>
  <si>
    <t>Other debt instruments - listed</t>
  </si>
  <si>
    <t>Preferred shares - non-listed</t>
  </si>
  <si>
    <t>Preferred shares - listed</t>
  </si>
  <si>
    <t>Equity securities - non-listed</t>
  </si>
  <si>
    <t>Equity securities - listed</t>
  </si>
  <si>
    <t>Real estate / Investment Property</t>
  </si>
  <si>
    <t>Corporate bonds - non-listed</t>
  </si>
  <si>
    <t>Corporate bonds - listed</t>
  </si>
  <si>
    <t>Government corporation/agency bonds (not guaranteed)</t>
  </si>
  <si>
    <t>Government and government guaranteed securities</t>
  </si>
  <si>
    <t>Treasury notes/bonds</t>
  </si>
  <si>
    <t>Treasury bills</t>
  </si>
  <si>
    <t>Bank certificates of deposit</t>
  </si>
  <si>
    <t>Cash, bank balances and bank deposits</t>
  </si>
  <si>
    <t>Required Capital (A*B)</t>
  </si>
  <si>
    <t xml:space="preserve">Factor </t>
  </si>
  <si>
    <t>Amount</t>
  </si>
  <si>
    <t>C</t>
  </si>
  <si>
    <t>B</t>
  </si>
  <si>
    <t>A</t>
  </si>
  <si>
    <t>Note: Insurance receivables that are included in insurance contract liabilities should be included in the asset default risk charge calculation</t>
  </si>
  <si>
    <t>Form: Asset Default Risk Charge</t>
  </si>
  <si>
    <t>Insert rows for additional assets and liabilities, as required.</t>
  </si>
  <si>
    <t>Total Off Balance Sheet Risk Charge (Sum of Rows 1 &amp; 2)</t>
  </si>
  <si>
    <t>Total Off Balance Sheet Asset</t>
  </si>
  <si>
    <t>Liability 4</t>
  </si>
  <si>
    <t>Liability 3</t>
  </si>
  <si>
    <t>Liability 2</t>
  </si>
  <si>
    <t>Liability 1</t>
  </si>
  <si>
    <t>Off Balance Sheet Liability</t>
  </si>
  <si>
    <t>Asset 4</t>
  </si>
  <si>
    <t>Asset 3</t>
  </si>
  <si>
    <t>Asset 2</t>
  </si>
  <si>
    <t>Asset 1</t>
  </si>
  <si>
    <t>Off Balance Sheet Asset</t>
  </si>
  <si>
    <t>Required Capital (C*D)</t>
  </si>
  <si>
    <t>Net Assets A-B</t>
  </si>
  <si>
    <t>Adjustment for Collateral / Guarantee</t>
  </si>
  <si>
    <t>E</t>
  </si>
  <si>
    <t>D</t>
  </si>
  <si>
    <t>Form: Off Balance Sheet Risk Charge</t>
  </si>
  <si>
    <t>Insert rows for additional currencies, as required.</t>
  </si>
  <si>
    <t>Total Foreign Exchange Risk Charge (Row 1 + Row 2 - Row 3)</t>
  </si>
  <si>
    <t>Mismatch provision in policy liabilities</t>
  </si>
  <si>
    <t>Deduct</t>
  </si>
  <si>
    <t>Total rated BBB- and below</t>
  </si>
  <si>
    <t>Currency 2</t>
  </si>
  <si>
    <t>Currency 1</t>
  </si>
  <si>
    <r>
      <t>Countries rated BBB</t>
    </r>
    <r>
      <rPr>
        <b/>
        <vertAlign val="superscript"/>
        <sz val="11"/>
        <color theme="1"/>
        <rFont val="Arial"/>
        <family val="2"/>
      </rPr>
      <t>-</t>
    </r>
    <r>
      <rPr>
        <b/>
        <sz val="11"/>
        <color theme="1"/>
        <rFont val="Arial"/>
        <family val="2"/>
      </rPr>
      <t xml:space="preserve"> and below</t>
    </r>
  </si>
  <si>
    <t>Total rated BBB and above</t>
  </si>
  <si>
    <t>Countries rated BBB and above</t>
  </si>
  <si>
    <t>$'000</t>
  </si>
  <si>
    <t>Required Capital (D*E)</t>
  </si>
  <si>
    <t>Factor</t>
  </si>
  <si>
    <t>Net Open Position in BAH$ (A-B)*C (absolute value)</t>
  </si>
  <si>
    <t>Exchange Rate used for conversion to Bahamas dollars</t>
  </si>
  <si>
    <t>Liabilities denominated in Currency</t>
  </si>
  <si>
    <t>Assets backing liabilities denominated in Currency</t>
  </si>
  <si>
    <t>Currency</t>
  </si>
  <si>
    <t>F</t>
  </si>
  <si>
    <t>Form: Foreign Currency Mismatch Risk Charge</t>
  </si>
  <si>
    <t>Total Asset Liability Risk Charge (MIN of Row 4 &amp; Row 4 - Row 7)</t>
  </si>
  <si>
    <t>Absolute Change in Assets (Row 6 - Row 5)</t>
  </si>
  <si>
    <t>Assets after 1% shift in yield curve</t>
  </si>
  <si>
    <t>10% of Absolute Change in Net Policy Liabilities (10% of Row 3)</t>
  </si>
  <si>
    <t>Absolute Change in Net Policy Liabilities (Row 2 - Row 1)</t>
  </si>
  <si>
    <t>Net Policy Liabilities after 1% change in valuation interest rate</t>
  </si>
  <si>
    <t>Net Policy Liabilities</t>
  </si>
  <si>
    <t>Form: Asset Liability Mismatch Risk Charge</t>
  </si>
  <si>
    <t>Total Mortality Risk Charge (Sum of Rows 1 to 15)</t>
  </si>
  <si>
    <t>Over 5 years guaranteed term remaining</t>
  </si>
  <si>
    <t>1-5 years guaranteed term remaining</t>
  </si>
  <si>
    <t>Less than 1 year guaranteed term remaining</t>
  </si>
  <si>
    <t xml:space="preserve">Net amount at risk </t>
  </si>
  <si>
    <t xml:space="preserve">All other policies </t>
  </si>
  <si>
    <t xml:space="preserve">Total policy liabilities </t>
  </si>
  <si>
    <t xml:space="preserve">All annuities involving life contingencies </t>
  </si>
  <si>
    <t>Over 5 years guaranteed term remaining)</t>
  </si>
  <si>
    <t xml:space="preserve">Individual and Group Life </t>
  </si>
  <si>
    <t xml:space="preserve">Participating, Adjustable Life &amp; Universal Life </t>
  </si>
  <si>
    <t xml:space="preserve">Accidental Death and Dismemberment: </t>
  </si>
  <si>
    <t xml:space="preserve">Where this is not the case, use the factors for “All other policies” </t>
  </si>
  <si>
    <t xml:space="preserve">Participating Adjustable Life &amp; Universal Life, where mortality costs are reasonably flexible. </t>
  </si>
  <si>
    <t xml:space="preserve">Group Life </t>
  </si>
  <si>
    <t xml:space="preserve">Individual Life </t>
  </si>
  <si>
    <t>Exposure</t>
  </si>
  <si>
    <t>Term</t>
  </si>
  <si>
    <t xml:space="preserve">Measure of exposure </t>
  </si>
  <si>
    <t xml:space="preserve">Type of policy </t>
  </si>
  <si>
    <t>Form: Mortality Risk Charge</t>
  </si>
  <si>
    <t>Total Morbidity Risk Charge (Sum of Rows 3, 6, 9 &amp; 12)</t>
  </si>
  <si>
    <t>Total Continuing Claims Risk (Sum of Rows 10 &amp; 11)</t>
  </si>
  <si>
    <t>IBNR Reserve</t>
  </si>
  <si>
    <t>Disabled Life Net Policy Liabilities</t>
  </si>
  <si>
    <t>Reported and open claim reserves related to claims incurred</t>
  </si>
  <si>
    <t>Continuing Claims Risk</t>
  </si>
  <si>
    <t>Total Health Insurance (Sum of Rows 7 &amp; 8)</t>
  </si>
  <si>
    <t>Group</t>
  </si>
  <si>
    <t xml:space="preserve">Individual </t>
  </si>
  <si>
    <t>Health Insurance</t>
  </si>
  <si>
    <t>Total Disability Income/PA (Sum of Rows 3 &amp; 4)</t>
  </si>
  <si>
    <t>Disability Income/Personal Accident Insurance</t>
  </si>
  <si>
    <t>Total Waivers (Sum of Rows 1 &amp; 2)</t>
  </si>
  <si>
    <t>Death/Disability Waiver Riders</t>
  </si>
  <si>
    <t>Annual net earned premium</t>
  </si>
  <si>
    <t>New Claims Risk</t>
  </si>
  <si>
    <t>Form: Morbidity Risk Charge</t>
  </si>
  <si>
    <t>Total Capital Required for Lapse Risk (Sum of Rows 1 to 3)</t>
  </si>
  <si>
    <t>+/- 15%</t>
  </si>
  <si>
    <t>Other (Please specify)</t>
  </si>
  <si>
    <t>+/- 7.5%</t>
  </si>
  <si>
    <t>Individual Life Adjustable Premium</t>
  </si>
  <si>
    <t>Individual Life PAR</t>
  </si>
  <si>
    <t>Capital Required
(B-A)</t>
  </si>
  <si>
    <t>Total Net Policy Liabilities (change lapse assumption)</t>
  </si>
  <si>
    <t>Total Net Policy Liabilities (valuation assumptions)</t>
  </si>
  <si>
    <t>Lapse assumption change</t>
  </si>
  <si>
    <t>Line of Business</t>
  </si>
  <si>
    <t>Form: Lapse Risk Charge</t>
  </si>
  <si>
    <t>No factor should be applied where the contract offers renewal only at the rate for new business or for which 
no renewal option is offered.</t>
  </si>
  <si>
    <t>5 H</t>
  </si>
  <si>
    <t>Ref to Guide:</t>
  </si>
  <si>
    <t>Total Interest Margin Risk Charge (Sum of Rows 1 to 3)</t>
  </si>
  <si>
    <t xml:space="preserve">Adjustable premiums/adjustable interest credits, Universal life where the crediting rates are reasonably flexible, Other types of GIC policies. </t>
  </si>
  <si>
    <t xml:space="preserve">Guaranteed Investment Contract (GIC) type deferred annuities that are renewable at new business rates; policies with no repricing risk; net policy liabilities that are not discounted for interest </t>
  </si>
  <si>
    <t>Capital Required   (B*C)</t>
  </si>
  <si>
    <t>Risk Exposure</t>
  </si>
  <si>
    <t>Type of Business</t>
  </si>
  <si>
    <t>Form: Interest Margin Risk Charge</t>
  </si>
  <si>
    <t>Explain the difference above, if any, here:</t>
  </si>
  <si>
    <t>Difference</t>
  </si>
  <si>
    <t>Total assets from financial statements</t>
  </si>
  <si>
    <t>Total</t>
  </si>
  <si>
    <t>Insurance receivables included in the IFRS 17 insurance contract liability</t>
  </si>
  <si>
    <t>Assets excluded from available capital – Branches</t>
  </si>
  <si>
    <t xml:space="preserve">             Other (specify)</t>
  </si>
  <si>
    <t xml:space="preserve">             Investment in financial subsidiaries</t>
  </si>
  <si>
    <t xml:space="preserve">             Pension plan assets</t>
  </si>
  <si>
    <t xml:space="preserve">             Back to back placements</t>
  </si>
  <si>
    <t xml:space="preserve">             Goodwill and other intangible assets</t>
  </si>
  <si>
    <t>Assets excluded from available capital - Domestic Company</t>
  </si>
  <si>
    <t>Assets Included in calculation of required capital</t>
  </si>
  <si>
    <t>Reconciliation of Assets included in Asset Default Risk Charge with Balance Sheet</t>
  </si>
  <si>
    <t>Add additional columns to the table above as needed</t>
  </si>
  <si>
    <t>* Items are net of reinsurance</t>
  </si>
  <si>
    <t>Aggregate Cash Surrender Value Deficiencies</t>
  </si>
  <si>
    <t>*</t>
  </si>
  <si>
    <t>Net Best Estimate Negative Reserves</t>
  </si>
  <si>
    <t>Contractual Service Margin</t>
  </si>
  <si>
    <t>Best Estimate Actuarial Liabilities</t>
  </si>
  <si>
    <t>Portfolio Name</t>
  </si>
  <si>
    <t>Valuation Approach</t>
  </si>
  <si>
    <t>Portfolio 10</t>
  </si>
  <si>
    <t>Portfolio 9</t>
  </si>
  <si>
    <t>Portfolio 8</t>
  </si>
  <si>
    <t>Portfolio 7</t>
  </si>
  <si>
    <t>Portfolio 6</t>
  </si>
  <si>
    <t>Portfolio 5</t>
  </si>
  <si>
    <t>Portfolio 4</t>
  </si>
  <si>
    <t>Portfolio 3</t>
  </si>
  <si>
    <t>Portfolio 2</t>
  </si>
  <si>
    <t>Portfolio 1</t>
  </si>
  <si>
    <t>All Figures (B$'000)</t>
  </si>
  <si>
    <t>Portfolio Details</t>
  </si>
  <si>
    <t>Form: Disclosure Items</t>
  </si>
  <si>
    <t>FOR THE QUARTER ENDED:</t>
  </si>
  <si>
    <t>Entity Name:</t>
  </si>
  <si>
    <t>Entity Type (Domestic / Branch):</t>
  </si>
  <si>
    <r>
      <t xml:space="preserve">CAPITAL REQUIREMENT - </t>
    </r>
    <r>
      <rPr>
        <b/>
        <sz val="12"/>
        <color rgb="FFC00000"/>
        <rFont val="Arial"/>
        <family val="2"/>
      </rPr>
      <t>Long-term Insurance</t>
    </r>
  </si>
  <si>
    <t>Insurer Name</t>
  </si>
  <si>
    <t>CONSOLIDATED STATEMENT OF FINANCIAL POSITION</t>
  </si>
  <si>
    <t>IFRS17 Basis</t>
  </si>
  <si>
    <t>Cash and cash equivalents</t>
  </si>
  <si>
    <t>Financial Investments</t>
  </si>
  <si>
    <t xml:space="preserve">    - Measured at fair value</t>
  </si>
  <si>
    <t xml:space="preserve">    - Measured at amortized cost</t>
  </si>
  <si>
    <t xml:space="preserve">    - Transferred under securities lending and repurchase agreements</t>
  </si>
  <si>
    <t>Receivables</t>
  </si>
  <si>
    <t>Current tax assets</t>
  </si>
  <si>
    <t>Insurance contract assets</t>
  </si>
  <si>
    <t>Reinsurance contract assets</t>
  </si>
  <si>
    <t>Investment property</t>
  </si>
  <si>
    <t>Equity accounted investees</t>
  </si>
  <si>
    <t>Property &amp; Equipment</t>
  </si>
  <si>
    <t xml:space="preserve">    - Owner-occupied property at fair value</t>
  </si>
  <si>
    <t xml:space="preserve">    - Leased property and equipment</t>
  </si>
  <si>
    <t xml:space="preserve">    - Other</t>
  </si>
  <si>
    <t>Intangible assets and goodwill</t>
  </si>
  <si>
    <t>Deferred tax assets</t>
  </si>
  <si>
    <t>Total Assets</t>
  </si>
  <si>
    <t>Liabilities</t>
  </si>
  <si>
    <t>Payables</t>
  </si>
  <si>
    <t>Derivative liabilities</t>
  </si>
  <si>
    <t>Current tax liabilities</t>
  </si>
  <si>
    <t>Investment contract liabilities</t>
  </si>
  <si>
    <t>Third party interests in consolidated funds</t>
  </si>
  <si>
    <t>Insurance contract liabilities</t>
  </si>
  <si>
    <t>Reinsurance contract liabilities</t>
  </si>
  <si>
    <t>Loans and borrowings</t>
  </si>
  <si>
    <t>Lease liabilities</t>
  </si>
  <si>
    <t>Provisions</t>
  </si>
  <si>
    <t>Deferred tax liabilities</t>
  </si>
  <si>
    <t>Other liabilities</t>
  </si>
  <si>
    <t>Total Liabilities</t>
  </si>
  <si>
    <t>Equity</t>
  </si>
  <si>
    <t>Share capital and share premium</t>
  </si>
  <si>
    <t>Other reserves</t>
  </si>
  <si>
    <t>Equity attributable to owners of the Company</t>
  </si>
  <si>
    <t>Non-controlling interests</t>
  </si>
  <si>
    <t>Total Equity</t>
  </si>
  <si>
    <t>Total Liabilities and Equity</t>
  </si>
  <si>
    <t>Companies are asked to define the liquidity buckets and add additional columns as needed</t>
  </si>
  <si>
    <t>Maturity (years)</t>
  </si>
  <si>
    <t>Spot yield curve before sovereign risk adjustment</t>
  </si>
  <si>
    <t>Spot yield curve after sovereign risk adjustment</t>
  </si>
  <si>
    <t>Spot yields for Liquidity Bucket 1</t>
  </si>
  <si>
    <t>Spot yields for Liquidity Bucket 2</t>
  </si>
  <si>
    <t>Spot yields for Liquidity Bucket 3</t>
  </si>
  <si>
    <t>Spot yields for Liquidity Bucket 4</t>
  </si>
  <si>
    <t>Net Tier 1 must be greater than 3,000</t>
  </si>
  <si>
    <t>Minimum Capital Requirement (BAH$'000)</t>
  </si>
  <si>
    <t>Long-Term Insurer</t>
  </si>
  <si>
    <t>Regulatory Capital Available (Domestic)</t>
  </si>
  <si>
    <t>Regulatory Capital Available (Branch)</t>
  </si>
  <si>
    <t>Total Capital Available (Row 23 + Row 24)</t>
  </si>
  <si>
    <t>Capital Surplus/Shortfall (Row 25 - Row 12)</t>
  </si>
  <si>
    <t>Capital Requirement Ratio (Row 25 / Row 12)</t>
  </si>
  <si>
    <t>Company's own IFRS 17 Discount Rates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</si>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</sst>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_);_(* \(#,##0\);_(* &quot;-&quot;??_);_(@_)"/>
    <numFmt numFmtId="165" formatCode="General_)"/>
    <numFmt numFmtId="166" formatCode="_-* #,##0.00_-;\-* #,##0.00_-;_-* &quot;-&quot;??_-;_-@_-"/>
    <numFmt numFmtId="167" formatCode="_-* #,##0_-;\-* #,##0_-;_-* &quot;-&quot;??_-;_-@_-"/>
    <numFmt numFmtId="168" formatCode="0.000"/>
    <numFmt numFmtId="169" formatCode="0.0"/>
  </numFmts>
  <fonts count="50"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2"/>
      <color theme="1"/>
      <name val="Arial"/>
      <family val="2"/>
    </font>
    <font>
      <sz val="26"/>
      <color theme="1"/>
      <name val="Arial"/>
      <family val="2"/>
    </font>
    <font>
      <b/>
      <sz val="26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i/>
      <sz val="10"/>
      <color rgb="FFFF0000"/>
      <name val="Arial"/>
      <family val="2"/>
    </font>
    <font>
      <b/>
      <i/>
      <sz val="10"/>
      <color theme="3" tint="-0.499984740745262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11"/>
      <color rgb="FFFF0000"/>
      <name val="Arial"/>
      <family val="2"/>
    </font>
    <font>
      <sz val="10"/>
      <color theme="1"/>
      <name val="Calibri"/>
      <family val="2"/>
      <scheme val="minor"/>
    </font>
    <font>
      <b/>
      <vertAlign val="superscript"/>
      <sz val="11"/>
      <color theme="1"/>
      <name val="Arial"/>
      <family val="2"/>
    </font>
    <font>
      <b/>
      <u/>
      <sz val="11"/>
      <name val="Arial"/>
      <family val="2"/>
    </font>
    <font>
      <b/>
      <u/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Cambria"/>
      <family val="1"/>
    </font>
    <font>
      <sz val="8"/>
      <name val="Arial"/>
      <family val="2"/>
    </font>
    <font>
      <sz val="12"/>
      <name val="CG Times (WN)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rgb="FFC00000"/>
      <name val="Arial"/>
      <family val="2"/>
    </font>
    <font>
      <sz val="12"/>
      <name val="Arial"/>
      <family val="2"/>
    </font>
    <font>
      <b/>
      <sz val="11"/>
      <name val="Calibri"/>
      <family val="2"/>
    </font>
    <font>
      <i/>
      <sz val="11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i/>
      <sz val="10"/>
      <color rgb="FFC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B4B4B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5">
    <xf numFmtId="165" fontId="0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8" fillId="0" borderId="0"/>
    <xf numFmtId="0" fontId="39" fillId="0" borderId="0"/>
    <xf numFmtId="43" fontId="18" fillId="0" borderId="0" applyFont="0" applyFill="0" applyBorder="0" applyAlignment="0" applyProtection="0"/>
    <xf numFmtId="0" fontId="40" fillId="0" borderId="0"/>
    <xf numFmtId="0" fontId="18" fillId="0" borderId="0"/>
    <xf numFmtId="9" fontId="2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1" fillId="0" borderId="0"/>
  </cellStyleXfs>
  <cellXfs count="416">
    <xf numFmtId="165" fontId="0" fillId="0" borderId="0" xfId="0"/>
    <xf numFmtId="0" fontId="3" fillId="0" borderId="0" xfId="2" applyProtection="1">
      <protection locked="0"/>
    </xf>
    <xf numFmtId="164" fontId="6" fillId="3" borderId="1" xfId="4" applyNumberFormat="1" applyFont="1" applyFill="1" applyBorder="1" applyAlignment="1" applyProtection="1">
      <alignment horizontal="right" vertical="top"/>
    </xf>
    <xf numFmtId="164" fontId="6" fillId="3" borderId="14" xfId="4" applyNumberFormat="1" applyFont="1" applyFill="1" applyBorder="1" applyAlignment="1" applyProtection="1">
      <alignment horizontal="right" vertical="top"/>
    </xf>
    <xf numFmtId="164" fontId="6" fillId="3" borderId="16" xfId="4" applyNumberFormat="1" applyFont="1" applyFill="1" applyBorder="1" applyAlignment="1" applyProtection="1">
      <alignment horizontal="right" vertical="top"/>
    </xf>
    <xf numFmtId="164" fontId="6" fillId="3" borderId="3" xfId="4" applyNumberFormat="1" applyFont="1" applyFill="1" applyBorder="1" applyAlignment="1" applyProtection="1">
      <alignment horizontal="right" vertical="top"/>
    </xf>
    <xf numFmtId="164" fontId="7" fillId="3" borderId="3" xfId="4" applyNumberFormat="1" applyFont="1" applyFill="1" applyBorder="1" applyAlignment="1" applyProtection="1">
      <alignment horizontal="right" vertical="top"/>
    </xf>
    <xf numFmtId="3" fontId="25" fillId="0" borderId="3" xfId="6" applyNumberFormat="1" applyFont="1" applyFill="1" applyBorder="1" applyAlignment="1" applyProtection="1">
      <alignment horizontal="right"/>
    </xf>
    <xf numFmtId="3" fontId="25" fillId="3" borderId="3" xfId="6" applyNumberFormat="1" applyFont="1" applyFill="1" applyBorder="1" applyAlignment="1" applyProtection="1">
      <alignment horizontal="right"/>
    </xf>
    <xf numFmtId="38" fontId="5" fillId="4" borderId="3" xfId="2" applyNumberFormat="1" applyFont="1" applyFill="1" applyBorder="1" applyAlignment="1" applyProtection="1">
      <alignment horizontal="right"/>
      <protection locked="0"/>
    </xf>
    <xf numFmtId="3" fontId="25" fillId="3" borderId="18" xfId="6" applyNumberFormat="1" applyFont="1" applyFill="1" applyBorder="1" applyAlignment="1" applyProtection="1">
      <alignment horizontal="right"/>
    </xf>
    <xf numFmtId="167" fontId="5" fillId="0" borderId="5" xfId="5" applyNumberFormat="1" applyFont="1" applyBorder="1" applyAlignment="1" applyProtection="1">
      <alignment horizontal="center" vertical="center"/>
    </xf>
    <xf numFmtId="167" fontId="5" fillId="0" borderId="0" xfId="5" applyNumberFormat="1" applyFont="1" applyAlignment="1" applyProtection="1">
      <alignment horizontal="center" vertical="center"/>
    </xf>
    <xf numFmtId="164" fontId="7" fillId="8" borderId="3" xfId="4" applyNumberFormat="1" applyFont="1" applyFill="1" applyBorder="1" applyAlignment="1" applyProtection="1">
      <alignment horizontal="right" vertical="center"/>
      <protection locked="0"/>
    </xf>
    <xf numFmtId="164" fontId="7" fillId="8" borderId="3" xfId="4" applyNumberFormat="1" applyFont="1" applyFill="1" applyBorder="1" applyAlignment="1" applyProtection="1">
      <alignment horizontal="right" vertical="top"/>
      <protection locked="0"/>
    </xf>
    <xf numFmtId="164" fontId="6" fillId="8" borderId="5" xfId="4" applyNumberFormat="1" applyFont="1" applyFill="1" applyBorder="1" applyAlignment="1" applyProtection="1">
      <alignment horizontal="right" vertical="top"/>
      <protection locked="0"/>
    </xf>
    <xf numFmtId="9" fontId="18" fillId="8" borderId="17" xfId="2" applyNumberFormat="1" applyFont="1" applyFill="1" applyBorder="1" applyAlignment="1" applyProtection="1">
      <alignment horizontal="left" indent="3"/>
      <protection locked="0"/>
    </xf>
    <xf numFmtId="38" fontId="5" fillId="8" borderId="7" xfId="2" applyNumberFormat="1" applyFont="1" applyFill="1" applyBorder="1" applyProtection="1">
      <protection locked="0"/>
    </xf>
    <xf numFmtId="3" fontId="5" fillId="8" borderId="22" xfId="6" applyNumberFormat="1" applyFont="1" applyFill="1" applyBorder="1" applyAlignment="1" applyProtection="1">
      <alignment horizontal="right"/>
      <protection locked="0"/>
    </xf>
    <xf numFmtId="3" fontId="5" fillId="8" borderId="16" xfId="6" applyNumberFormat="1" applyFont="1" applyFill="1" applyBorder="1" applyAlignment="1" applyProtection="1">
      <alignment horizontal="right"/>
      <protection locked="0"/>
    </xf>
    <xf numFmtId="3" fontId="5" fillId="8" borderId="18" xfId="6" applyNumberFormat="1" applyFont="1" applyFill="1" applyBorder="1" applyAlignment="1" applyProtection="1">
      <alignment horizontal="right"/>
      <protection locked="0"/>
    </xf>
    <xf numFmtId="3" fontId="5" fillId="8" borderId="3" xfId="6" applyNumberFormat="1" applyFont="1" applyFill="1" applyBorder="1" applyAlignment="1" applyProtection="1">
      <alignment horizontal="right"/>
      <protection locked="0"/>
    </xf>
    <xf numFmtId="164" fontId="7" fillId="9" borderId="3" xfId="4" applyNumberFormat="1" applyFont="1" applyFill="1" applyBorder="1" applyAlignment="1" applyProtection="1">
      <alignment horizontal="right" vertical="center"/>
    </xf>
    <xf numFmtId="164" fontId="6" fillId="9" borderId="3" xfId="4" applyNumberFormat="1" applyFont="1" applyFill="1" applyBorder="1" applyAlignment="1" applyProtection="1">
      <alignment horizontal="right" vertical="center"/>
    </xf>
    <xf numFmtId="164" fontId="7" fillId="9" borderId="3" xfId="4" applyNumberFormat="1" applyFont="1" applyFill="1" applyBorder="1" applyAlignment="1" applyProtection="1">
      <alignment horizontal="right" vertical="top"/>
    </xf>
    <xf numFmtId="164" fontId="6" fillId="9" borderId="3" xfId="4" applyNumberFormat="1" applyFont="1" applyFill="1" applyBorder="1" applyAlignment="1" applyProtection="1">
      <alignment horizontal="right" vertical="top"/>
    </xf>
    <xf numFmtId="3" fontId="5" fillId="8" borderId="4" xfId="6" applyNumberFormat="1" applyFont="1" applyFill="1" applyBorder="1" applyAlignment="1" applyProtection="1">
      <alignment horizontal="right"/>
      <protection locked="0"/>
    </xf>
    <xf numFmtId="167" fontId="5" fillId="8" borderId="3" xfId="6" applyNumberFormat="1" applyFont="1" applyFill="1" applyBorder="1" applyAlignment="1" applyProtection="1">
      <alignment horizontal="right"/>
      <protection locked="0"/>
    </xf>
    <xf numFmtId="3" fontId="5" fillId="8" borderId="28" xfId="6" applyNumberFormat="1" applyFont="1" applyFill="1" applyBorder="1" applyAlignment="1" applyProtection="1">
      <alignment horizontal="right"/>
      <protection locked="0"/>
    </xf>
    <xf numFmtId="3" fontId="5" fillId="8" borderId="25" xfId="6" applyNumberFormat="1" applyFont="1" applyFill="1" applyBorder="1" applyAlignment="1" applyProtection="1">
      <alignment horizontal="right"/>
      <protection locked="0"/>
    </xf>
    <xf numFmtId="0" fontId="18" fillId="8" borderId="11" xfId="10" quotePrefix="1" applyFont="1" applyFill="1" applyBorder="1" applyAlignment="1" applyProtection="1">
      <alignment horizontal="right"/>
      <protection locked="0"/>
    </xf>
    <xf numFmtId="38" fontId="18" fillId="8" borderId="18" xfId="7" applyNumberFormat="1" applyFill="1" applyBorder="1" applyProtection="1">
      <protection locked="0"/>
    </xf>
    <xf numFmtId="165" fontId="15" fillId="0" borderId="33" xfId="0" applyFont="1" applyBorder="1" applyAlignment="1">
      <alignment vertical="center"/>
    </xf>
    <xf numFmtId="165" fontId="13" fillId="0" borderId="34" xfId="0" applyFont="1" applyBorder="1" applyAlignment="1">
      <alignment vertical="center"/>
    </xf>
    <xf numFmtId="165" fontId="13" fillId="0" borderId="0" xfId="0" applyFont="1" applyAlignment="1">
      <alignment vertical="center"/>
    </xf>
    <xf numFmtId="165" fontId="14" fillId="0" borderId="17" xfId="0" applyFont="1" applyBorder="1" applyAlignment="1">
      <alignment vertical="center"/>
    </xf>
    <xf numFmtId="165" fontId="0" fillId="0" borderId="0" xfId="0" applyAlignment="1">
      <alignment vertical="center"/>
    </xf>
    <xf numFmtId="165" fontId="14" fillId="0" borderId="30" xfId="0" applyFont="1" applyBorder="1" applyAlignment="1">
      <alignment vertical="center"/>
    </xf>
    <xf numFmtId="165" fontId="13" fillId="0" borderId="10" xfId="0" applyFont="1" applyBorder="1" applyAlignment="1">
      <alignment vertical="center"/>
    </xf>
    <xf numFmtId="165" fontId="8" fillId="0" borderId="0" xfId="0" applyFont="1" applyAlignment="1">
      <alignment horizontal="left" vertical="center"/>
    </xf>
    <xf numFmtId="165" fontId="42" fillId="0" borderId="6" xfId="0" applyFont="1" applyBorder="1" applyAlignment="1">
      <alignment vertical="center"/>
    </xf>
    <xf numFmtId="165" fontId="13" fillId="0" borderId="19" xfId="0" applyFont="1" applyBorder="1" applyAlignment="1">
      <alignment vertical="center"/>
    </xf>
    <xf numFmtId="165" fontId="8" fillId="0" borderId="8" xfId="0" applyFont="1" applyBorder="1" applyAlignment="1">
      <alignment horizontal="left" vertical="center"/>
    </xf>
    <xf numFmtId="0" fontId="12" fillId="0" borderId="0" xfId="3" applyFont="1" applyAlignment="1">
      <alignment vertical="center"/>
    </xf>
    <xf numFmtId="0" fontId="11" fillId="0" borderId="0" xfId="3" applyFont="1" applyAlignment="1">
      <alignment vertical="center"/>
    </xf>
    <xf numFmtId="0" fontId="5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9" fillId="0" borderId="9" xfId="3" applyFont="1" applyBorder="1" applyAlignment="1">
      <alignment vertical="center"/>
    </xf>
    <xf numFmtId="0" fontId="9" fillId="0" borderId="8" xfId="3" applyFont="1" applyBorder="1" applyAlignment="1">
      <alignment vertical="center"/>
    </xf>
    <xf numFmtId="0" fontId="9" fillId="0" borderId="5" xfId="3" applyFont="1" applyBorder="1" applyAlignment="1">
      <alignment horizontal="right" vertical="center" wrapText="1"/>
    </xf>
    <xf numFmtId="0" fontId="49" fillId="0" borderId="5" xfId="1" applyFont="1" applyBorder="1" applyAlignment="1">
      <alignment vertical="center"/>
    </xf>
    <xf numFmtId="0" fontId="25" fillId="0" borderId="5" xfId="1" applyFont="1" applyBorder="1" applyAlignment="1">
      <alignment horizontal="center" vertical="center" wrapText="1"/>
    </xf>
    <xf numFmtId="165" fontId="8" fillId="0" borderId="0" xfId="0" applyFont="1" applyAlignment="1">
      <alignment vertical="center"/>
    </xf>
    <xf numFmtId="0" fontId="9" fillId="0" borderId="0" xfId="3" applyFont="1" applyAlignment="1">
      <alignment vertical="center"/>
    </xf>
    <xf numFmtId="0" fontId="9" fillId="0" borderId="7" xfId="3" applyFont="1" applyBorder="1" applyAlignment="1">
      <alignment horizontal="right" vertical="center" wrapText="1"/>
    </xf>
    <xf numFmtId="0" fontId="25" fillId="0" borderId="6" xfId="1" applyFont="1" applyBorder="1" applyAlignment="1">
      <alignment vertical="center"/>
    </xf>
    <xf numFmtId="0" fontId="7" fillId="0" borderId="4" xfId="3" applyFont="1" applyBorder="1" applyAlignment="1">
      <alignment vertical="center"/>
    </xf>
    <xf numFmtId="0" fontId="6" fillId="0" borderId="4" xfId="3" applyFont="1" applyBorder="1" applyAlignment="1">
      <alignment vertical="center"/>
    </xf>
    <xf numFmtId="165" fontId="8" fillId="0" borderId="0" xfId="0" applyFont="1"/>
    <xf numFmtId="0" fontId="25" fillId="0" borderId="0" xfId="14" applyFont="1"/>
    <xf numFmtId="0" fontId="7" fillId="0" borderId="4" xfId="3" applyFont="1" applyBorder="1" applyAlignment="1">
      <alignment vertical="top"/>
    </xf>
    <xf numFmtId="0" fontId="6" fillId="0" borderId="4" xfId="3" applyFont="1" applyBorder="1" applyAlignment="1">
      <alignment vertical="top"/>
    </xf>
    <xf numFmtId="0" fontId="5" fillId="0" borderId="0" xfId="14" applyFont="1"/>
    <xf numFmtId="0" fontId="7" fillId="0" borderId="0" xfId="3" applyFont="1" applyAlignment="1">
      <alignment vertical="center"/>
    </xf>
    <xf numFmtId="0" fontId="6" fillId="0" borderId="2" xfId="3" applyFont="1" applyBorder="1" applyAlignment="1">
      <alignment vertical="center"/>
    </xf>
    <xf numFmtId="9" fontId="6" fillId="2" borderId="1" xfId="13" applyFont="1" applyFill="1" applyBorder="1" applyAlignment="1" applyProtection="1">
      <alignment vertical="top"/>
    </xf>
    <xf numFmtId="0" fontId="5" fillId="0" borderId="0" xfId="2" applyFont="1" applyAlignment="1">
      <alignment vertical="center"/>
    </xf>
    <xf numFmtId="165" fontId="8" fillId="8" borderId="32" xfId="0" applyFont="1" applyFill="1" applyBorder="1" applyAlignment="1" applyProtection="1">
      <alignment horizontal="center" vertical="center"/>
      <protection locked="0"/>
    </xf>
    <xf numFmtId="165" fontId="8" fillId="8" borderId="7" xfId="0" applyFont="1" applyFill="1" applyBorder="1" applyAlignment="1" applyProtection="1">
      <alignment horizontal="center" vertical="center"/>
      <protection locked="0"/>
    </xf>
    <xf numFmtId="14" fontId="8" fillId="8" borderId="14" xfId="0" applyNumberFormat="1" applyFont="1" applyFill="1" applyBorder="1" applyAlignment="1" applyProtection="1">
      <alignment horizontal="center" vertical="center"/>
      <protection locked="0"/>
    </xf>
    <xf numFmtId="0" fontId="25" fillId="8" borderId="33" xfId="2" applyFont="1" applyFill="1" applyBorder="1" applyAlignment="1" applyProtection="1">
      <alignment vertical="center"/>
      <protection locked="0"/>
    </xf>
    <xf numFmtId="0" fontId="5" fillId="8" borderId="34" xfId="1" applyFont="1" applyFill="1" applyBorder="1" applyAlignment="1" applyProtection="1">
      <alignment vertical="center"/>
      <protection locked="0"/>
    </xf>
    <xf numFmtId="0" fontId="5" fillId="8" borderId="31" xfId="2" applyFont="1" applyFill="1" applyBorder="1" applyAlignment="1" applyProtection="1">
      <alignment vertical="center"/>
      <protection locked="0"/>
    </xf>
    <xf numFmtId="0" fontId="5" fillId="8" borderId="17" xfId="2" applyFont="1" applyFill="1" applyBorder="1" applyAlignment="1" applyProtection="1">
      <alignment vertical="center"/>
      <protection locked="0"/>
    </xf>
    <xf numFmtId="0" fontId="5" fillId="8" borderId="0" xfId="2" applyFont="1" applyFill="1" applyAlignment="1" applyProtection="1">
      <alignment vertical="center"/>
      <protection locked="0"/>
    </xf>
    <xf numFmtId="0" fontId="5" fillId="8" borderId="13" xfId="1" applyFont="1" applyFill="1" applyBorder="1" applyAlignment="1" applyProtection="1">
      <alignment vertical="center"/>
      <protection locked="0"/>
    </xf>
    <xf numFmtId="0" fontId="5" fillId="8" borderId="17" xfId="1" applyFont="1" applyFill="1" applyBorder="1" applyAlignment="1" applyProtection="1">
      <alignment vertical="center"/>
      <protection locked="0"/>
    </xf>
    <xf numFmtId="0" fontId="5" fillId="8" borderId="0" xfId="1" applyFont="1" applyFill="1" applyAlignment="1" applyProtection="1">
      <alignment vertical="center"/>
      <protection locked="0"/>
    </xf>
    <xf numFmtId="0" fontId="5" fillId="8" borderId="30" xfId="1" applyFont="1" applyFill="1" applyBorder="1" applyAlignment="1" applyProtection="1">
      <alignment vertical="center"/>
      <protection locked="0"/>
    </xf>
    <xf numFmtId="0" fontId="5" fillId="8" borderId="10" xfId="1" applyFont="1" applyFill="1" applyBorder="1" applyAlignment="1" applyProtection="1">
      <alignment vertical="center"/>
      <protection locked="0"/>
    </xf>
    <xf numFmtId="0" fontId="5" fillId="8" borderId="20" xfId="1" applyFont="1" applyFill="1" applyBorder="1" applyAlignment="1" applyProtection="1">
      <alignment vertical="center"/>
      <protection locked="0"/>
    </xf>
    <xf numFmtId="165" fontId="13" fillId="0" borderId="0" xfId="0" applyFont="1"/>
    <xf numFmtId="165" fontId="8" fillId="0" borderId="0" xfId="0" applyFont="1" applyAlignment="1">
      <alignment horizontal="left"/>
    </xf>
    <xf numFmtId="0" fontId="12" fillId="0" borderId="0" xfId="3" applyFont="1"/>
    <xf numFmtId="0" fontId="11" fillId="0" borderId="0" xfId="3" applyFont="1"/>
    <xf numFmtId="0" fontId="5" fillId="0" borderId="0" xfId="1" applyFont="1"/>
    <xf numFmtId="0" fontId="19" fillId="0" borderId="0" xfId="2" applyFont="1"/>
    <xf numFmtId="0" fontId="3" fillId="0" borderId="0" xfId="2"/>
    <xf numFmtId="0" fontId="9" fillId="0" borderId="9" xfId="3" applyFont="1" applyBorder="1" applyAlignment="1">
      <alignment vertical="top"/>
    </xf>
    <xf numFmtId="0" fontId="9" fillId="0" borderId="8" xfId="3" applyFont="1" applyBorder="1" applyAlignment="1">
      <alignment vertical="top"/>
    </xf>
    <xf numFmtId="0" fontId="8" fillId="0" borderId="8" xfId="2" applyFont="1" applyBorder="1" applyAlignment="1">
      <alignment horizontal="right"/>
    </xf>
    <xf numFmtId="0" fontId="18" fillId="0" borderId="0" xfId="2" applyFont="1"/>
    <xf numFmtId="0" fontId="9" fillId="0" borderId="0" xfId="3" applyFont="1" applyAlignment="1">
      <alignment vertical="top"/>
    </xf>
    <xf numFmtId="0" fontId="18" fillId="0" borderId="13" xfId="2" applyFont="1" applyBorder="1" applyAlignment="1">
      <alignment horizontal="right"/>
    </xf>
    <xf numFmtId="165" fontId="16" fillId="0" borderId="0" xfId="0" applyFont="1"/>
    <xf numFmtId="164" fontId="7" fillId="0" borderId="3" xfId="4" applyNumberFormat="1" applyFont="1" applyFill="1" applyBorder="1" applyAlignment="1" applyProtection="1">
      <alignment horizontal="right" vertical="top"/>
    </xf>
    <xf numFmtId="0" fontId="17" fillId="0" borderId="0" xfId="2" applyFont="1"/>
    <xf numFmtId="165" fontId="16" fillId="0" borderId="12" xfId="0" applyFont="1" applyBorder="1"/>
    <xf numFmtId="0" fontId="6" fillId="0" borderId="11" xfId="3" applyFont="1" applyBorder="1" applyAlignment="1">
      <alignment vertical="top"/>
    </xf>
    <xf numFmtId="0" fontId="6" fillId="0" borderId="0" xfId="3" applyFont="1" applyAlignment="1">
      <alignment vertical="top"/>
    </xf>
    <xf numFmtId="0" fontId="6" fillId="0" borderId="10" xfId="3" applyFont="1" applyBorder="1" applyAlignment="1">
      <alignment vertical="top"/>
    </xf>
    <xf numFmtId="0" fontId="6" fillId="0" borderId="2" xfId="3" applyFont="1" applyBorder="1" applyAlignment="1">
      <alignment vertical="top"/>
    </xf>
    <xf numFmtId="0" fontId="16" fillId="0" borderId="0" xfId="2" applyFont="1"/>
    <xf numFmtId="0" fontId="6" fillId="0" borderId="6" xfId="3" applyFont="1" applyBorder="1" applyAlignment="1">
      <alignment vertical="top"/>
    </xf>
    <xf numFmtId="0" fontId="6" fillId="0" borderId="19" xfId="3" applyFont="1" applyBorder="1" applyAlignment="1">
      <alignment vertical="top"/>
    </xf>
    <xf numFmtId="165" fontId="8" fillId="0" borderId="0" xfId="0" applyFont="1" applyAlignment="1">
      <alignment horizontal="right"/>
    </xf>
    <xf numFmtId="0" fontId="20" fillId="0" borderId="0" xfId="2" applyFont="1"/>
    <xf numFmtId="0" fontId="9" fillId="0" borderId="35" xfId="3" applyFont="1" applyBorder="1" applyAlignment="1">
      <alignment vertical="top"/>
    </xf>
    <xf numFmtId="0" fontId="8" fillId="0" borderId="34" xfId="2" applyFont="1" applyBorder="1"/>
    <xf numFmtId="0" fontId="19" fillId="0" borderId="33" xfId="2" applyFont="1" applyBorder="1"/>
    <xf numFmtId="0" fontId="18" fillId="0" borderId="32" xfId="2" applyFont="1" applyBorder="1" applyAlignment="1">
      <alignment horizontal="center"/>
    </xf>
    <xf numFmtId="0" fontId="8" fillId="0" borderId="31" xfId="2" applyFont="1" applyBorder="1" applyAlignment="1">
      <alignment horizontal="right"/>
    </xf>
    <xf numFmtId="0" fontId="8" fillId="0" borderId="33" xfId="2" applyFont="1" applyBorder="1"/>
    <xf numFmtId="0" fontId="16" fillId="0" borderId="33" xfId="2" applyFont="1" applyBorder="1"/>
    <xf numFmtId="0" fontId="18" fillId="0" borderId="31" xfId="2" applyFont="1" applyBorder="1" applyAlignment="1">
      <alignment horizontal="right"/>
    </xf>
    <xf numFmtId="0" fontId="7" fillId="0" borderId="25" xfId="3" applyFont="1" applyBorder="1" applyAlignment="1">
      <alignment vertical="top"/>
    </xf>
    <xf numFmtId="0" fontId="18" fillId="0" borderId="18" xfId="2" applyFont="1" applyBorder="1" applyAlignment="1">
      <alignment vertical="top"/>
    </xf>
    <xf numFmtId="0" fontId="18" fillId="0" borderId="17" xfId="2" applyFont="1" applyBorder="1" applyAlignment="1">
      <alignment horizontal="left" indent="3"/>
    </xf>
    <xf numFmtId="0" fontId="18" fillId="0" borderId="7" xfId="2" applyFont="1" applyBorder="1" applyAlignment="1">
      <alignment horizontal="center"/>
    </xf>
    <xf numFmtId="0" fontId="6" fillId="0" borderId="25" xfId="3" applyFont="1" applyBorder="1" applyAlignment="1">
      <alignment vertical="top"/>
    </xf>
    <xf numFmtId="0" fontId="16" fillId="0" borderId="18" xfId="2" applyFont="1" applyBorder="1" applyAlignment="1">
      <alignment vertical="top"/>
    </xf>
    <xf numFmtId="0" fontId="17" fillId="0" borderId="17" xfId="2" applyFont="1" applyBorder="1"/>
    <xf numFmtId="0" fontId="9" fillId="0" borderId="25" xfId="3" applyFont="1" applyBorder="1" applyAlignment="1">
      <alignment vertical="top"/>
    </xf>
    <xf numFmtId="0" fontId="19" fillId="0" borderId="17" xfId="2" applyFont="1" applyBorder="1"/>
    <xf numFmtId="38" fontId="18" fillId="9" borderId="13" xfId="2" applyNumberFormat="1" applyFont="1" applyFill="1" applyBorder="1" applyAlignment="1">
      <alignment horizontal="right"/>
    </xf>
    <xf numFmtId="0" fontId="18" fillId="0" borderId="0" xfId="2" applyFont="1" applyAlignment="1">
      <alignment vertical="top"/>
    </xf>
    <xf numFmtId="38" fontId="24" fillId="0" borderId="0" xfId="2" applyNumberFormat="1" applyFont="1" applyAlignment="1">
      <alignment horizontal="left"/>
    </xf>
    <xf numFmtId="0" fontId="6" fillId="0" borderId="24" xfId="3" applyFont="1" applyBorder="1" applyAlignment="1">
      <alignment vertical="top"/>
    </xf>
    <xf numFmtId="0" fontId="18" fillId="0" borderId="10" xfId="2" applyFont="1" applyBorder="1" applyAlignment="1">
      <alignment vertical="top"/>
    </xf>
    <xf numFmtId="0" fontId="18" fillId="0" borderId="30" xfId="2" applyFont="1" applyBorder="1"/>
    <xf numFmtId="0" fontId="18" fillId="0" borderId="14" xfId="2" applyFont="1" applyBorder="1" applyAlignment="1">
      <alignment horizontal="center"/>
    </xf>
    <xf numFmtId="164" fontId="7" fillId="9" borderId="1" xfId="4" applyNumberFormat="1" applyFont="1" applyFill="1" applyBorder="1" applyAlignment="1" applyProtection="1">
      <alignment horizontal="right" vertical="top"/>
    </xf>
    <xf numFmtId="0" fontId="16" fillId="0" borderId="34" xfId="2" applyFont="1" applyBorder="1" applyAlignment="1">
      <alignment vertical="top"/>
    </xf>
    <xf numFmtId="164" fontId="7" fillId="9" borderId="27" xfId="4" applyNumberFormat="1" applyFont="1" applyFill="1" applyBorder="1" applyAlignment="1" applyProtection="1">
      <alignment horizontal="right" vertical="top"/>
    </xf>
    <xf numFmtId="0" fontId="8" fillId="0" borderId="17" xfId="2" applyFont="1" applyBorder="1"/>
    <xf numFmtId="0" fontId="16" fillId="0" borderId="0" xfId="2" applyFont="1" applyAlignment="1">
      <alignment vertical="top"/>
    </xf>
    <xf numFmtId="38" fontId="23" fillId="0" borderId="0" xfId="2" applyNumberFormat="1" applyFont="1" applyAlignment="1">
      <alignment horizontal="center"/>
    </xf>
    <xf numFmtId="0" fontId="6" fillId="0" borderId="50" xfId="3" applyFont="1" applyBorder="1" applyAlignment="1">
      <alignment vertical="top"/>
    </xf>
    <xf numFmtId="0" fontId="18" fillId="0" borderId="17" xfId="2" applyFont="1" applyBorder="1"/>
    <xf numFmtId="0" fontId="9" fillId="0" borderId="36" xfId="3" applyFont="1" applyBorder="1" applyAlignment="1">
      <alignment vertical="top"/>
    </xf>
    <xf numFmtId="0" fontId="22" fillId="0" borderId="18" xfId="2" applyFont="1" applyBorder="1" applyAlignment="1">
      <alignment vertical="top"/>
    </xf>
    <xf numFmtId="0" fontId="22" fillId="0" borderId="17" xfId="2" applyFont="1" applyBorder="1" applyAlignment="1">
      <alignment horizontal="left" indent="3"/>
    </xf>
    <xf numFmtId="0" fontId="6" fillId="0" borderId="36" xfId="3" applyFont="1" applyBorder="1" applyAlignment="1">
      <alignment vertical="top"/>
    </xf>
    <xf numFmtId="0" fontId="17" fillId="0" borderId="0" xfId="2" applyFont="1" applyAlignment="1">
      <alignment vertical="top"/>
    </xf>
    <xf numFmtId="0" fontId="6" fillId="0" borderId="17" xfId="3" applyFont="1" applyBorder="1" applyAlignment="1">
      <alignment vertical="top"/>
    </xf>
    <xf numFmtId="0" fontId="16" fillId="0" borderId="17" xfId="2" applyFont="1" applyBorder="1"/>
    <xf numFmtId="0" fontId="6" fillId="0" borderId="30" xfId="3" applyFont="1" applyBorder="1" applyAlignment="1">
      <alignment vertical="top"/>
    </xf>
    <xf numFmtId="0" fontId="16" fillId="0" borderId="10" xfId="2" applyFont="1" applyBorder="1" applyAlignment="1">
      <alignment vertical="top"/>
    </xf>
    <xf numFmtId="0" fontId="16" fillId="0" borderId="30" xfId="2" applyFont="1" applyBorder="1"/>
    <xf numFmtId="0" fontId="9" fillId="0" borderId="11" xfId="3" applyFont="1" applyBorder="1" applyAlignment="1">
      <alignment vertical="top"/>
    </xf>
    <xf numFmtId="0" fontId="16" fillId="0" borderId="18" xfId="2" applyFont="1" applyBorder="1"/>
    <xf numFmtId="0" fontId="16" fillId="0" borderId="15" xfId="2" applyFont="1" applyBorder="1"/>
    <xf numFmtId="0" fontId="16" fillId="0" borderId="14" xfId="2" quotePrefix="1" applyFont="1" applyBorder="1"/>
    <xf numFmtId="0" fontId="20" fillId="0" borderId="0" xfId="2" applyFont="1" applyAlignment="1">
      <alignment horizontal="center"/>
    </xf>
    <xf numFmtId="0" fontId="5" fillId="8" borderId="34" xfId="2" applyFont="1" applyFill="1" applyBorder="1" applyAlignment="1" applyProtection="1">
      <alignment vertical="center"/>
      <protection locked="0"/>
    </xf>
    <xf numFmtId="0" fontId="28" fillId="0" borderId="0" xfId="2" applyFont="1"/>
    <xf numFmtId="0" fontId="5" fillId="0" borderId="0" xfId="2" applyFont="1"/>
    <xf numFmtId="0" fontId="5" fillId="0" borderId="8" xfId="2" applyFont="1" applyBorder="1"/>
    <xf numFmtId="0" fontId="8" fillId="0" borderId="5" xfId="2" applyFont="1" applyBorder="1" applyAlignment="1">
      <alignment horizontal="right" wrapText="1"/>
    </xf>
    <xf numFmtId="0" fontId="8" fillId="0" borderId="8" xfId="2" applyFont="1" applyBorder="1" applyAlignment="1">
      <alignment horizontal="right" wrapText="1"/>
    </xf>
    <xf numFmtId="0" fontId="8" fillId="0" borderId="6" xfId="2" applyFont="1" applyBorder="1"/>
    <xf numFmtId="0" fontId="8" fillId="0" borderId="8" xfId="2" applyFont="1" applyBorder="1" applyAlignment="1">
      <alignment horizontal="center" wrapText="1"/>
    </xf>
    <xf numFmtId="0" fontId="7" fillId="0" borderId="11" xfId="3" applyFont="1" applyBorder="1" applyAlignment="1">
      <alignment vertical="top"/>
    </xf>
    <xf numFmtId="0" fontId="8" fillId="0" borderId="13" xfId="2" applyFont="1" applyBorder="1" applyAlignment="1">
      <alignment horizontal="center" wrapText="1"/>
    </xf>
    <xf numFmtId="0" fontId="8" fillId="0" borderId="7" xfId="2" applyFont="1" applyBorder="1" applyAlignment="1">
      <alignment horizontal="right" wrapText="1"/>
    </xf>
    <xf numFmtId="0" fontId="8" fillId="0" borderId="13" xfId="2" applyFont="1" applyBorder="1" applyAlignment="1">
      <alignment horizontal="right" wrapText="1"/>
    </xf>
    <xf numFmtId="0" fontId="5" fillId="0" borderId="18" xfId="2" applyFont="1" applyBorder="1" applyAlignment="1">
      <alignment vertical="top"/>
    </xf>
    <xf numFmtId="4" fontId="5" fillId="0" borderId="3" xfId="6" applyNumberFormat="1" applyFont="1" applyBorder="1" applyAlignment="1" applyProtection="1">
      <alignment horizontal="right"/>
    </xf>
    <xf numFmtId="3" fontId="5" fillId="0" borderId="18" xfId="2" applyNumberFormat="1" applyFont="1" applyBorder="1" applyAlignment="1">
      <alignment horizontal="right"/>
    </xf>
    <xf numFmtId="0" fontId="5" fillId="0" borderId="18" xfId="2" applyFont="1" applyBorder="1" applyAlignment="1">
      <alignment vertical="top" wrapText="1"/>
    </xf>
    <xf numFmtId="4" fontId="28" fillId="0" borderId="3" xfId="6" applyNumberFormat="1" applyFont="1" applyBorder="1" applyAlignment="1" applyProtection="1">
      <alignment horizontal="right"/>
    </xf>
    <xf numFmtId="0" fontId="18" fillId="0" borderId="4" xfId="3" applyFont="1" applyBorder="1" applyAlignment="1">
      <alignment vertical="top"/>
    </xf>
    <xf numFmtId="0" fontId="27" fillId="0" borderId="18" xfId="2" applyFont="1" applyBorder="1" applyAlignment="1">
      <alignment horizontal="right" vertical="top"/>
    </xf>
    <xf numFmtId="4" fontId="18" fillId="0" borderId="3" xfId="6" applyNumberFormat="1" applyFont="1" applyBorder="1" applyAlignment="1" applyProtection="1">
      <alignment horizontal="right"/>
    </xf>
    <xf numFmtId="0" fontId="18" fillId="0" borderId="18" xfId="2" applyFont="1" applyBorder="1" applyAlignment="1">
      <alignment vertical="top" wrapText="1"/>
    </xf>
    <xf numFmtId="4" fontId="5" fillId="0" borderId="0" xfId="2" applyNumberFormat="1" applyFont="1"/>
    <xf numFmtId="0" fontId="26" fillId="0" borderId="18" xfId="2" applyFont="1" applyBorder="1" applyAlignment="1">
      <alignment horizontal="right" vertical="top"/>
    </xf>
    <xf numFmtId="0" fontId="25" fillId="0" borderId="18" xfId="2" applyFont="1" applyBorder="1" applyAlignment="1">
      <alignment vertical="top"/>
    </xf>
    <xf numFmtId="0" fontId="5" fillId="0" borderId="21" xfId="2" applyFont="1" applyBorder="1" applyAlignment="1">
      <alignment vertical="top"/>
    </xf>
    <xf numFmtId="3" fontId="5" fillId="0" borderId="16" xfId="2" applyNumberFormat="1" applyFont="1" applyBorder="1" applyAlignment="1">
      <alignment horizontal="right"/>
    </xf>
    <xf numFmtId="0" fontId="25" fillId="0" borderId="20" xfId="2" applyFont="1" applyBorder="1" applyAlignment="1">
      <alignment vertical="top"/>
    </xf>
    <xf numFmtId="3" fontId="5" fillId="0" borderId="14" xfId="2" applyNumberFormat="1" applyFont="1" applyBorder="1" applyAlignment="1">
      <alignment horizontal="right"/>
    </xf>
    <xf numFmtId="3" fontId="25" fillId="3" borderId="15" xfId="2" applyNumberFormat="1" applyFont="1" applyFill="1" applyBorder="1" applyAlignment="1">
      <alignment horizontal="right"/>
    </xf>
    <xf numFmtId="0" fontId="3" fillId="0" borderId="0" xfId="2" applyAlignment="1">
      <alignment vertical="top"/>
    </xf>
    <xf numFmtId="0" fontId="9" fillId="0" borderId="6" xfId="3" applyFont="1" applyBorder="1" applyAlignment="1">
      <alignment vertical="top"/>
    </xf>
    <xf numFmtId="0" fontId="20" fillId="0" borderId="8" xfId="2" applyFont="1" applyBorder="1"/>
    <xf numFmtId="165" fontId="0" fillId="0" borderId="17" xfId="0" applyBorder="1"/>
    <xf numFmtId="0" fontId="14" fillId="0" borderId="17" xfId="2" applyFont="1" applyBorder="1" applyAlignment="1">
      <alignment vertical="top"/>
    </xf>
    <xf numFmtId="0" fontId="5" fillId="0" borderId="23" xfId="2" applyFont="1" applyBorder="1" applyAlignment="1">
      <alignment vertical="top"/>
    </xf>
    <xf numFmtId="0" fontId="5" fillId="0" borderId="7" xfId="2" applyFont="1" applyBorder="1" applyAlignment="1">
      <alignment horizontal="right"/>
    </xf>
    <xf numFmtId="0" fontId="5" fillId="0" borderId="22" xfId="2" applyFont="1" applyBorder="1" applyAlignment="1">
      <alignment horizontal="right"/>
    </xf>
    <xf numFmtId="0" fontId="5" fillId="0" borderId="13" xfId="2" applyFont="1" applyBorder="1" applyAlignment="1">
      <alignment horizontal="right"/>
    </xf>
    <xf numFmtId="3" fontId="5" fillId="0" borderId="3" xfId="2" applyNumberFormat="1" applyFont="1" applyBorder="1" applyAlignment="1">
      <alignment horizontal="right"/>
    </xf>
    <xf numFmtId="0" fontId="14" fillId="0" borderId="51" xfId="2" applyFont="1" applyBorder="1" applyAlignment="1">
      <alignment vertical="top"/>
    </xf>
    <xf numFmtId="0" fontId="5" fillId="0" borderId="13" xfId="2" applyFont="1" applyBorder="1" applyAlignment="1">
      <alignment vertical="top"/>
    </xf>
    <xf numFmtId="0" fontId="25" fillId="0" borderId="13" xfId="2" applyFont="1" applyBorder="1" applyAlignment="1">
      <alignment vertical="top"/>
    </xf>
    <xf numFmtId="0" fontId="25" fillId="0" borderId="15" xfId="2" applyFont="1" applyBorder="1" applyAlignment="1">
      <alignment vertical="top"/>
    </xf>
    <xf numFmtId="3" fontId="5" fillId="0" borderId="1" xfId="2" applyNumberFormat="1" applyFont="1" applyBorder="1" applyAlignment="1">
      <alignment horizontal="right"/>
    </xf>
    <xf numFmtId="165" fontId="30" fillId="0" borderId="0" xfId="0" applyFont="1"/>
    <xf numFmtId="165" fontId="0" fillId="0" borderId="10" xfId="0" applyBorder="1"/>
    <xf numFmtId="0" fontId="13" fillId="0" borderId="8" xfId="2" applyFont="1" applyBorder="1"/>
    <xf numFmtId="0" fontId="8" fillId="0" borderId="6" xfId="2" applyFont="1" applyBorder="1" applyAlignment="1">
      <alignment horizontal="right"/>
    </xf>
    <xf numFmtId="0" fontId="8" fillId="0" borderId="5" xfId="2" applyFont="1" applyBorder="1" applyAlignment="1">
      <alignment horizontal="right"/>
    </xf>
    <xf numFmtId="0" fontId="8" fillId="0" borderId="19" xfId="2" applyFont="1" applyBorder="1" applyAlignment="1">
      <alignment horizontal="right"/>
    </xf>
    <xf numFmtId="0" fontId="8" fillId="0" borderId="20" xfId="2" applyFont="1" applyBorder="1" applyAlignment="1">
      <alignment horizontal="center" vertical="center" wrapText="1"/>
    </xf>
    <xf numFmtId="0" fontId="8" fillId="0" borderId="30" xfId="2" applyFont="1" applyBorder="1" applyAlignment="1">
      <alignment horizontal="right" vertical="center" wrapText="1"/>
    </xf>
    <xf numFmtId="0" fontId="8" fillId="0" borderId="14" xfId="2" applyFont="1" applyBorder="1" applyAlignment="1">
      <alignment horizontal="right" vertical="center" wrapText="1"/>
    </xf>
    <xf numFmtId="0" fontId="8" fillId="0" borderId="10" xfId="2" applyFont="1" applyBorder="1" applyAlignment="1">
      <alignment horizontal="right" vertical="center" wrapText="1"/>
    </xf>
    <xf numFmtId="0" fontId="8" fillId="0" borderId="20" xfId="2" applyFont="1" applyBorder="1" applyAlignment="1">
      <alignment horizontal="right" vertical="center" wrapText="1"/>
    </xf>
    <xf numFmtId="0" fontId="3" fillId="0" borderId="0" xfId="2" applyAlignment="1">
      <alignment horizontal="center" wrapText="1"/>
    </xf>
    <xf numFmtId="0" fontId="33" fillId="0" borderId="8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right" vertical="center" wrapText="1"/>
    </xf>
    <xf numFmtId="0" fontId="8" fillId="0" borderId="5" xfId="2" applyFont="1" applyBorder="1" applyAlignment="1">
      <alignment horizontal="right" vertical="center" wrapText="1"/>
    </xf>
    <xf numFmtId="0" fontId="14" fillId="0" borderId="29" xfId="2" applyFont="1" applyBorder="1" applyAlignment="1">
      <alignment vertical="top"/>
    </xf>
    <xf numFmtId="38" fontId="0" fillId="0" borderId="29" xfId="6" applyNumberFormat="1" applyFont="1" applyBorder="1" applyAlignment="1" applyProtection="1">
      <alignment horizontal="right"/>
    </xf>
    <xf numFmtId="38" fontId="0" fillId="0" borderId="27" xfId="6" applyNumberFormat="1" applyFont="1" applyBorder="1" applyAlignment="1" applyProtection="1">
      <alignment horizontal="right"/>
    </xf>
    <xf numFmtId="38" fontId="0" fillId="0" borderId="28" xfId="6" applyNumberFormat="1" applyFont="1" applyBorder="1" applyAlignment="1" applyProtection="1">
      <alignment horizontal="right"/>
    </xf>
    <xf numFmtId="0" fontId="3" fillId="0" borderId="27" xfId="2" applyBorder="1" applyAlignment="1">
      <alignment horizontal="right"/>
    </xf>
    <xf numFmtId="38" fontId="0" fillId="0" borderId="26" xfId="6" applyNumberFormat="1" applyFont="1" applyBorder="1" applyAlignment="1" applyProtection="1">
      <alignment horizontal="right"/>
    </xf>
    <xf numFmtId="38" fontId="18" fillId="0" borderId="4" xfId="6" applyNumberFormat="1" applyFont="1" applyBorder="1" applyAlignment="1" applyProtection="1">
      <alignment horizontal="right"/>
    </xf>
    <xf numFmtId="0" fontId="5" fillId="0" borderId="3" xfId="2" applyFont="1" applyBorder="1" applyAlignment="1">
      <alignment horizontal="right"/>
    </xf>
    <xf numFmtId="38" fontId="18" fillId="0" borderId="18" xfId="6" applyNumberFormat="1" applyFont="1" applyBorder="1" applyAlignment="1" applyProtection="1">
      <alignment horizontal="right"/>
    </xf>
    <xf numFmtId="0" fontId="14" fillId="0" borderId="25" xfId="2" applyFont="1" applyBorder="1" applyAlignment="1">
      <alignment vertical="top"/>
    </xf>
    <xf numFmtId="3" fontId="18" fillId="0" borderId="25" xfId="6" applyNumberFormat="1" applyFont="1" applyFill="1" applyBorder="1" applyAlignment="1" applyProtection="1">
      <alignment horizontal="right"/>
    </xf>
    <xf numFmtId="3" fontId="18" fillId="0" borderId="3" xfId="6" applyNumberFormat="1" applyFont="1" applyFill="1" applyBorder="1" applyAlignment="1" applyProtection="1">
      <alignment horizontal="right"/>
    </xf>
    <xf numFmtId="38" fontId="18" fillId="0" borderId="3" xfId="6" applyNumberFormat="1" applyFont="1" applyFill="1" applyBorder="1" applyAlignment="1" applyProtection="1">
      <alignment horizontal="right"/>
    </xf>
    <xf numFmtId="38" fontId="16" fillId="3" borderId="24" xfId="6" applyNumberFormat="1" applyFont="1" applyFill="1" applyBorder="1" applyAlignment="1" applyProtection="1">
      <alignment horizontal="right"/>
    </xf>
    <xf numFmtId="38" fontId="18" fillId="3" borderId="1" xfId="6" applyNumberFormat="1" applyFont="1" applyFill="1" applyBorder="1" applyAlignment="1" applyProtection="1">
      <alignment horizontal="right"/>
    </xf>
    <xf numFmtId="38" fontId="18" fillId="3" borderId="2" xfId="6" applyNumberFormat="1" applyFont="1" applyFill="1" applyBorder="1" applyAlignment="1" applyProtection="1">
      <alignment horizontal="right"/>
    </xf>
    <xf numFmtId="0" fontId="31" fillId="3" borderId="1" xfId="2" applyFont="1" applyFill="1" applyBorder="1" applyAlignment="1">
      <alignment horizontal="right"/>
    </xf>
    <xf numFmtId="38" fontId="16" fillId="3" borderId="15" xfId="6" applyNumberFormat="1" applyFont="1" applyFill="1" applyBorder="1" applyAlignment="1" applyProtection="1">
      <alignment horizontal="right"/>
    </xf>
    <xf numFmtId="165" fontId="0" fillId="0" borderId="0" xfId="0" applyProtection="1">
      <protection locked="0"/>
    </xf>
    <xf numFmtId="165" fontId="30" fillId="0" borderId="0" xfId="0" applyFont="1" applyProtection="1">
      <protection locked="0"/>
    </xf>
    <xf numFmtId="0" fontId="5" fillId="0" borderId="18" xfId="2" applyFont="1" applyBorder="1"/>
    <xf numFmtId="0" fontId="25" fillId="0" borderId="18" xfId="2" applyFont="1" applyBorder="1"/>
    <xf numFmtId="3" fontId="25" fillId="5" borderId="3" xfId="2" applyNumberFormat="1" applyFont="1" applyFill="1" applyBorder="1" applyAlignment="1">
      <alignment horizontal="right"/>
    </xf>
    <xf numFmtId="0" fontId="34" fillId="0" borderId="18" xfId="2" quotePrefix="1" applyFont="1" applyBorder="1"/>
    <xf numFmtId="0" fontId="25" fillId="0" borderId="15" xfId="2" applyFont="1" applyBorder="1"/>
    <xf numFmtId="38" fontId="25" fillId="5" borderId="1" xfId="2" applyNumberFormat="1" applyFont="1" applyFill="1" applyBorder="1" applyAlignment="1">
      <alignment horizontal="right"/>
    </xf>
    <xf numFmtId="0" fontId="36" fillId="0" borderId="8" xfId="2" applyFont="1" applyBorder="1" applyAlignment="1">
      <alignment wrapText="1"/>
    </xf>
    <xf numFmtId="0" fontId="14" fillId="0" borderId="5" xfId="2" applyFont="1" applyBorder="1" applyAlignment="1">
      <alignment horizontal="center" wrapText="1"/>
    </xf>
    <xf numFmtId="0" fontId="14" fillId="0" borderId="19" xfId="2" applyFont="1" applyBorder="1" applyAlignment="1">
      <alignment horizontal="center" wrapText="1"/>
    </xf>
    <xf numFmtId="0" fontId="14" fillId="0" borderId="8" xfId="2" applyFont="1" applyBorder="1" applyAlignment="1">
      <alignment horizontal="center" wrapText="1"/>
    </xf>
    <xf numFmtId="0" fontId="35" fillId="0" borderId="0" xfId="2" applyFont="1" applyAlignment="1">
      <alignment wrapText="1"/>
    </xf>
    <xf numFmtId="165" fontId="0" fillId="0" borderId="19" xfId="0" applyBorder="1"/>
    <xf numFmtId="0" fontId="14" fillId="0" borderId="8" xfId="2" applyFont="1" applyBorder="1" applyAlignment="1">
      <alignment wrapText="1"/>
    </xf>
    <xf numFmtId="0" fontId="34" fillId="0" borderId="0" xfId="2" applyFont="1" applyAlignment="1">
      <alignment wrapText="1"/>
    </xf>
    <xf numFmtId="0" fontId="14" fillId="0" borderId="19" xfId="2" applyFont="1" applyBorder="1" applyAlignment="1">
      <alignment wrapText="1"/>
    </xf>
    <xf numFmtId="0" fontId="25" fillId="0" borderId="28" xfId="2" applyFont="1" applyBorder="1" applyAlignment="1">
      <alignment vertical="top" wrapText="1"/>
    </xf>
    <xf numFmtId="0" fontId="5" fillId="0" borderId="27" xfId="2" applyFont="1" applyBorder="1" applyAlignment="1">
      <alignment wrapText="1"/>
    </xf>
    <xf numFmtId="0" fontId="5" fillId="0" borderId="27" xfId="2" applyFont="1" applyBorder="1" applyAlignment="1">
      <alignment horizontal="center"/>
    </xf>
    <xf numFmtId="38" fontId="5" fillId="0" borderId="26" xfId="2" applyNumberFormat="1" applyFont="1" applyBorder="1" applyAlignment="1">
      <alignment horizontal="right"/>
    </xf>
    <xf numFmtId="0" fontId="5" fillId="0" borderId="4" xfId="2" applyFont="1" applyBorder="1" applyAlignment="1">
      <alignment wrapText="1"/>
    </xf>
    <xf numFmtId="0" fontId="5" fillId="0" borderId="3" xfId="2" applyFont="1" applyBorder="1" applyAlignment="1">
      <alignment wrapText="1"/>
    </xf>
    <xf numFmtId="0" fontId="5" fillId="0" borderId="3" xfId="2" applyFont="1" applyBorder="1" applyAlignment="1">
      <alignment horizontal="center"/>
    </xf>
    <xf numFmtId="38" fontId="5" fillId="0" borderId="18" xfId="2" applyNumberFormat="1" applyFont="1" applyBorder="1" applyAlignment="1">
      <alignment horizontal="right"/>
    </xf>
    <xf numFmtId="0" fontId="25" fillId="0" borderId="4" xfId="2" applyFont="1" applyBorder="1" applyAlignment="1">
      <alignment vertical="top" wrapText="1"/>
    </xf>
    <xf numFmtId="0" fontId="14" fillId="0" borderId="4" xfId="2" applyFont="1" applyBorder="1" applyAlignment="1">
      <alignment wrapText="1"/>
    </xf>
    <xf numFmtId="0" fontId="25" fillId="0" borderId="4" xfId="2" applyFont="1" applyBorder="1" applyAlignment="1">
      <alignment wrapText="1"/>
    </xf>
    <xf numFmtId="0" fontId="5" fillId="0" borderId="4" xfId="2" applyFont="1" applyBorder="1" applyAlignment="1">
      <alignment horizontal="left" wrapText="1" indent="3"/>
    </xf>
    <xf numFmtId="0" fontId="5" fillId="0" borderId="3" xfId="2" applyFont="1" applyBorder="1"/>
    <xf numFmtId="0" fontId="5" fillId="0" borderId="1" xfId="2" applyFont="1" applyBorder="1"/>
    <xf numFmtId="0" fontId="5" fillId="0" borderId="1" xfId="2" applyFont="1" applyBorder="1" applyAlignment="1">
      <alignment horizontal="center"/>
    </xf>
    <xf numFmtId="38" fontId="25" fillId="3" borderId="15" xfId="2" applyNumberFormat="1" applyFont="1" applyFill="1" applyBorder="1" applyAlignment="1">
      <alignment horizontal="right"/>
    </xf>
    <xf numFmtId="3" fontId="5" fillId="0" borderId="4" xfId="2" applyNumberFormat="1" applyFont="1" applyBorder="1" applyAlignment="1" applyProtection="1">
      <alignment horizontal="right"/>
      <protection locked="0"/>
    </xf>
    <xf numFmtId="38" fontId="5" fillId="0" borderId="2" xfId="2" applyNumberFormat="1" applyFont="1" applyBorder="1" applyAlignment="1" applyProtection="1">
      <alignment horizontal="right"/>
      <protection locked="0"/>
    </xf>
    <xf numFmtId="0" fontId="3" fillId="0" borderId="0" xfId="2" applyAlignment="1">
      <alignment wrapText="1"/>
    </xf>
    <xf numFmtId="0" fontId="4" fillId="0" borderId="8" xfId="2" applyFont="1" applyBorder="1" applyAlignment="1">
      <alignment wrapText="1"/>
    </xf>
    <xf numFmtId="0" fontId="4" fillId="0" borderId="6" xfId="2" applyFont="1" applyBorder="1" applyAlignment="1">
      <alignment horizontal="center" wrapText="1"/>
    </xf>
    <xf numFmtId="0" fontId="4" fillId="0" borderId="5" xfId="2" applyFont="1" applyBorder="1" applyAlignment="1">
      <alignment horizontal="center" wrapText="1"/>
    </xf>
    <xf numFmtId="0" fontId="4" fillId="0" borderId="8" xfId="2" applyFont="1" applyBorder="1" applyAlignment="1">
      <alignment horizontal="center" wrapText="1"/>
    </xf>
    <xf numFmtId="0" fontId="14" fillId="0" borderId="6" xfId="2" applyFont="1" applyBorder="1" applyAlignment="1">
      <alignment horizontal="center" wrapText="1"/>
    </xf>
    <xf numFmtId="0" fontId="14" fillId="0" borderId="31" xfId="2" applyFont="1" applyBorder="1" applyAlignment="1">
      <alignment wrapText="1"/>
    </xf>
    <xf numFmtId="0" fontId="14" fillId="0" borderId="33" xfId="2" applyFont="1" applyBorder="1" applyAlignment="1">
      <alignment horizontal="center" wrapText="1"/>
    </xf>
    <xf numFmtId="0" fontId="14" fillId="0" borderId="32" xfId="2" applyFont="1" applyBorder="1" applyAlignment="1">
      <alignment horizontal="center" wrapText="1"/>
    </xf>
    <xf numFmtId="0" fontId="14" fillId="0" borderId="31" xfId="2" applyFont="1" applyBorder="1" applyAlignment="1">
      <alignment horizontal="center" wrapText="1"/>
    </xf>
    <xf numFmtId="0" fontId="14" fillId="0" borderId="18" xfId="2" applyFont="1" applyBorder="1"/>
    <xf numFmtId="0" fontId="5" fillId="0" borderId="25" xfId="2" applyFont="1" applyBorder="1" applyAlignment="1">
      <alignment horizontal="center" wrapText="1"/>
    </xf>
    <xf numFmtId="3" fontId="34" fillId="0" borderId="25" xfId="2" applyNumberFormat="1" applyFont="1" applyBorder="1" applyAlignment="1">
      <alignment horizontal="right" wrapText="1"/>
    </xf>
    <xf numFmtId="0" fontId="34" fillId="0" borderId="3" xfId="2" applyFont="1" applyBorder="1" applyAlignment="1">
      <alignment horizontal="center" wrapText="1"/>
    </xf>
    <xf numFmtId="3" fontId="34" fillId="0" borderId="18" xfId="2" applyNumberFormat="1" applyFont="1" applyBorder="1" applyAlignment="1">
      <alignment horizontal="right" wrapText="1"/>
    </xf>
    <xf numFmtId="0" fontId="5" fillId="0" borderId="4" xfId="2" applyFont="1" applyBorder="1" applyAlignment="1">
      <alignment horizontal="center"/>
    </xf>
    <xf numFmtId="0" fontId="5" fillId="0" borderId="18" xfId="2" applyFont="1" applyBorder="1" applyAlignment="1">
      <alignment wrapText="1"/>
    </xf>
    <xf numFmtId="2" fontId="5" fillId="0" borderId="3" xfId="2" applyNumberFormat="1" applyFont="1" applyBorder="1" applyAlignment="1">
      <alignment horizontal="center"/>
    </xf>
    <xf numFmtId="0" fontId="5" fillId="0" borderId="4" xfId="2" applyFont="1" applyBorder="1"/>
    <xf numFmtId="0" fontId="25" fillId="0" borderId="4" xfId="2" applyFont="1" applyBorder="1"/>
    <xf numFmtId="3" fontId="25" fillId="3" borderId="18" xfId="2" applyNumberFormat="1" applyFont="1" applyFill="1" applyBorder="1" applyAlignment="1">
      <alignment horizontal="right"/>
    </xf>
    <xf numFmtId="168" fontId="5" fillId="0" borderId="3" xfId="2" applyNumberFormat="1" applyFont="1" applyBorder="1" applyAlignment="1">
      <alignment horizontal="center"/>
    </xf>
    <xf numFmtId="0" fontId="5" fillId="0" borderId="24" xfId="2" applyFont="1" applyBorder="1" applyAlignment="1">
      <alignment horizontal="center" wrapText="1"/>
    </xf>
    <xf numFmtId="0" fontId="5" fillId="0" borderId="0" xfId="2" applyFont="1" applyAlignment="1">
      <alignment wrapText="1"/>
    </xf>
    <xf numFmtId="0" fontId="5" fillId="0" borderId="0" xfId="2" applyFont="1" applyAlignment="1">
      <alignment horizontal="center"/>
    </xf>
    <xf numFmtId="3" fontId="5" fillId="0" borderId="25" xfId="2" applyNumberFormat="1" applyFont="1" applyBorder="1" applyAlignment="1" applyProtection="1">
      <alignment horizontal="right"/>
      <protection locked="0"/>
    </xf>
    <xf numFmtId="3" fontId="5" fillId="0" borderId="24" xfId="2" applyNumberFormat="1" applyFont="1" applyBorder="1" applyAlignment="1" applyProtection="1">
      <alignment horizontal="right"/>
      <protection locked="0"/>
    </xf>
    <xf numFmtId="0" fontId="8" fillId="0" borderId="32" xfId="2" applyFont="1" applyBorder="1"/>
    <xf numFmtId="0" fontId="8" fillId="0" borderId="32" xfId="2" applyFont="1" applyBorder="1" applyAlignment="1">
      <alignment horizontal="center"/>
    </xf>
    <xf numFmtId="0" fontId="8" fillId="0" borderId="31" xfId="2" applyFont="1" applyBorder="1" applyAlignment="1">
      <alignment horizontal="center"/>
    </xf>
    <xf numFmtId="0" fontId="8" fillId="0" borderId="10" xfId="2" applyFont="1" applyBorder="1" applyAlignment="1">
      <alignment horizontal="left" vertical="center" wrapText="1"/>
    </xf>
    <xf numFmtId="0" fontId="8" fillId="0" borderId="14" xfId="2" applyFont="1" applyBorder="1" applyAlignment="1">
      <alignment horizontal="center" vertical="center" wrapText="1"/>
    </xf>
    <xf numFmtId="0" fontId="33" fillId="0" borderId="0" xfId="2" applyFont="1" applyAlignment="1">
      <alignment horizontal="left" vertical="center" wrapText="1"/>
    </xf>
    <xf numFmtId="0" fontId="33" fillId="0" borderId="7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31" xfId="2" applyFont="1" applyBorder="1" applyAlignment="1">
      <alignment horizontal="center" vertical="center" wrapText="1"/>
    </xf>
    <xf numFmtId="0" fontId="18" fillId="0" borderId="4" xfId="2" applyFont="1" applyBorder="1"/>
    <xf numFmtId="0" fontId="18" fillId="0" borderId="3" xfId="2" quotePrefix="1" applyFont="1" applyBorder="1" applyAlignment="1">
      <alignment horizontal="center"/>
    </xf>
    <xf numFmtId="3" fontId="18" fillId="0" borderId="18" xfId="6" applyNumberFormat="1" applyFont="1" applyBorder="1" applyAlignment="1" applyProtection="1">
      <alignment horizontal="right"/>
    </xf>
    <xf numFmtId="0" fontId="25" fillId="0" borderId="2" xfId="2" applyFont="1" applyBorder="1"/>
    <xf numFmtId="0" fontId="25" fillId="0" borderId="1" xfId="2" applyFont="1" applyBorder="1" applyAlignment="1">
      <alignment horizontal="center"/>
    </xf>
    <xf numFmtId="3" fontId="25" fillId="0" borderId="1" xfId="2" applyNumberFormat="1" applyFont="1" applyBorder="1" applyAlignment="1">
      <alignment horizontal="right"/>
    </xf>
    <xf numFmtId="3" fontId="25" fillId="3" borderId="15" xfId="6" applyNumberFormat="1" applyFont="1" applyFill="1" applyBorder="1" applyAlignment="1" applyProtection="1">
      <alignment horizontal="right"/>
    </xf>
    <xf numFmtId="0" fontId="33" fillId="0" borderId="34" xfId="2" applyFont="1" applyBorder="1" applyAlignment="1">
      <alignment horizontal="center"/>
    </xf>
    <xf numFmtId="0" fontId="8" fillId="0" borderId="34" xfId="2" applyFont="1" applyBorder="1" applyAlignment="1">
      <alignment horizontal="center"/>
    </xf>
    <xf numFmtId="0" fontId="8" fillId="0" borderId="10" xfId="2" applyFont="1" applyBorder="1" applyAlignment="1">
      <alignment horizontal="center" vertical="center" wrapText="1"/>
    </xf>
    <xf numFmtId="0" fontId="33" fillId="0" borderId="34" xfId="2" applyFont="1" applyBorder="1" applyAlignment="1">
      <alignment horizontal="left" vertical="center" wrapText="1"/>
    </xf>
    <xf numFmtId="0" fontId="33" fillId="0" borderId="32" xfId="2" applyFont="1" applyBorder="1" applyAlignment="1">
      <alignment horizontal="center" vertical="center" wrapText="1"/>
    </xf>
    <xf numFmtId="0" fontId="8" fillId="0" borderId="34" xfId="2" applyFont="1" applyBorder="1" applyAlignment="1">
      <alignment horizontal="center" vertical="center" wrapText="1"/>
    </xf>
    <xf numFmtId="0" fontId="8" fillId="0" borderId="3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left" vertical="top" wrapText="1"/>
    </xf>
    <xf numFmtId="0" fontId="5" fillId="0" borderId="3" xfId="2" applyFont="1" applyBorder="1" applyAlignment="1">
      <alignment horizontal="center" vertical="center" wrapText="1"/>
    </xf>
    <xf numFmtId="169" fontId="18" fillId="0" borderId="3" xfId="2" applyNumberFormat="1" applyFont="1" applyBorder="1" applyAlignment="1">
      <alignment horizontal="center"/>
    </xf>
    <xf numFmtId="38" fontId="5" fillId="0" borderId="18" xfId="6" applyNumberFormat="1" applyFont="1" applyBorder="1" applyAlignment="1" applyProtection="1">
      <alignment horizontal="right"/>
    </xf>
    <xf numFmtId="168" fontId="18" fillId="0" borderId="3" xfId="2" applyNumberFormat="1" applyFont="1" applyBorder="1" applyAlignment="1">
      <alignment horizontal="center"/>
    </xf>
    <xf numFmtId="0" fontId="5" fillId="0" borderId="4" xfId="2" applyFont="1" applyBorder="1" applyAlignment="1">
      <alignment vertical="top"/>
    </xf>
    <xf numFmtId="0" fontId="5" fillId="0" borderId="3" xfId="2" applyFont="1" applyBorder="1" applyAlignment="1">
      <alignment horizontal="center" vertical="center"/>
    </xf>
    <xf numFmtId="3" fontId="5" fillId="0" borderId="4" xfId="6" applyNumberFormat="1" applyFont="1" applyBorder="1" applyAlignment="1" applyProtection="1">
      <alignment horizontal="right" vertical="center"/>
    </xf>
    <xf numFmtId="0" fontId="25" fillId="0" borderId="2" xfId="2" applyFont="1" applyBorder="1" applyAlignment="1">
      <alignment vertical="top"/>
    </xf>
    <xf numFmtId="3" fontId="25" fillId="3" borderId="2" xfId="2" applyNumberFormat="1" applyFont="1" applyFill="1" applyBorder="1" applyAlignment="1">
      <alignment horizontal="right" vertical="center"/>
    </xf>
    <xf numFmtId="38" fontId="25" fillId="3" borderId="15" xfId="6" applyNumberFormat="1" applyFont="1" applyFill="1" applyBorder="1" applyAlignment="1" applyProtection="1">
      <alignment horizontal="right"/>
    </xf>
    <xf numFmtId="0" fontId="5" fillId="0" borderId="0" xfId="2" applyFont="1" applyAlignment="1">
      <alignment horizontal="right"/>
    </xf>
    <xf numFmtId="0" fontId="5" fillId="0" borderId="0" xfId="2" quotePrefix="1" applyFont="1" applyAlignment="1">
      <alignment horizontal="left" vertical="top"/>
    </xf>
    <xf numFmtId="0" fontId="5" fillId="0" borderId="0" xfId="2" quotePrefix="1" applyFont="1"/>
    <xf numFmtId="0" fontId="41" fillId="0" borderId="0" xfId="7" applyFont="1" applyAlignment="1">
      <alignment horizontal="center"/>
    </xf>
    <xf numFmtId="0" fontId="18" fillId="0" borderId="0" xfId="7"/>
    <xf numFmtId="0" fontId="8" fillId="0" borderId="0" xfId="7" applyFont="1"/>
    <xf numFmtId="15" fontId="8" fillId="0" borderId="6" xfId="8" applyNumberFormat="1" applyFont="1" applyBorder="1" applyAlignment="1">
      <alignment vertical="center"/>
    </xf>
    <xf numFmtId="15" fontId="18" fillId="0" borderId="36" xfId="8" applyNumberFormat="1" applyFont="1" applyBorder="1" applyAlignment="1">
      <alignment vertical="center"/>
    </xf>
    <xf numFmtId="0" fontId="18" fillId="0" borderId="0" xfId="7" applyAlignment="1">
      <alignment horizontal="right"/>
    </xf>
    <xf numFmtId="15" fontId="18" fillId="0" borderId="25" xfId="8" applyNumberFormat="1" applyFont="1" applyBorder="1" applyAlignment="1">
      <alignment vertical="center"/>
    </xf>
    <xf numFmtId="15" fontId="18" fillId="0" borderId="24" xfId="8" applyNumberFormat="1" applyFont="1" applyBorder="1" applyAlignment="1">
      <alignment vertical="center"/>
    </xf>
    <xf numFmtId="15" fontId="18" fillId="0" borderId="0" xfId="8" applyNumberFormat="1" applyFont="1" applyAlignment="1">
      <alignment vertical="center"/>
    </xf>
    <xf numFmtId="0" fontId="30" fillId="0" borderId="0" xfId="7" applyFont="1"/>
    <xf numFmtId="0" fontId="16" fillId="0" borderId="6" xfId="7" applyFont="1" applyBorder="1"/>
    <xf numFmtId="0" fontId="18" fillId="0" borderId="19" xfId="7" applyBorder="1"/>
    <xf numFmtId="0" fontId="18" fillId="0" borderId="8" xfId="7" applyBorder="1"/>
    <xf numFmtId="3" fontId="18" fillId="0" borderId="5" xfId="7" applyNumberFormat="1" applyBorder="1"/>
    <xf numFmtId="0" fontId="16" fillId="0" borderId="29" xfId="7" applyFont="1" applyBorder="1"/>
    <xf numFmtId="0" fontId="18" fillId="0" borderId="28" xfId="7" applyBorder="1"/>
    <xf numFmtId="0" fontId="18" fillId="0" borderId="26" xfId="7" applyBorder="1"/>
    <xf numFmtId="0" fontId="18" fillId="0" borderId="27" xfId="7" applyBorder="1"/>
    <xf numFmtId="0" fontId="18" fillId="0" borderId="25" xfId="7" applyBorder="1"/>
    <xf numFmtId="0" fontId="18" fillId="0" borderId="4" xfId="7" applyBorder="1"/>
    <xf numFmtId="0" fontId="18" fillId="0" borderId="18" xfId="7" applyBorder="1"/>
    <xf numFmtId="0" fontId="18" fillId="0" borderId="0" xfId="2" applyFont="1" applyAlignment="1">
      <alignment horizontal="left" indent="3"/>
    </xf>
    <xf numFmtId="0" fontId="16" fillId="0" borderId="25" xfId="7" applyFont="1" applyBorder="1"/>
    <xf numFmtId="0" fontId="16" fillId="0" borderId="4" xfId="7" applyFont="1" applyBorder="1"/>
    <xf numFmtId="0" fontId="16" fillId="0" borderId="18" xfId="7" applyFont="1" applyBorder="1"/>
    <xf numFmtId="3" fontId="16" fillId="0" borderId="18" xfId="7" applyNumberFormat="1" applyFont="1" applyBorder="1"/>
    <xf numFmtId="0" fontId="38" fillId="0" borderId="4" xfId="7" applyFont="1" applyBorder="1"/>
    <xf numFmtId="0" fontId="37" fillId="0" borderId="0" xfId="7" applyFont="1"/>
    <xf numFmtId="0" fontId="37" fillId="0" borderId="24" xfId="7" applyFont="1" applyBorder="1"/>
    <xf numFmtId="0" fontId="37" fillId="0" borderId="2" xfId="7" applyFont="1" applyBorder="1"/>
    <xf numFmtId="0" fontId="37" fillId="0" borderId="15" xfId="7" applyFont="1" applyBorder="1"/>
    <xf numFmtId="0" fontId="18" fillId="8" borderId="23" xfId="10" quotePrefix="1" applyFont="1" applyFill="1" applyBorder="1" applyAlignment="1" applyProtection="1">
      <alignment horizontal="right"/>
      <protection locked="0"/>
    </xf>
    <xf numFmtId="43" fontId="18" fillId="8" borderId="4" xfId="9" applyFont="1" applyFill="1" applyBorder="1" applyAlignment="1" applyProtection="1">
      <alignment horizontal="right" vertical="center"/>
      <protection locked="0"/>
    </xf>
    <xf numFmtId="43" fontId="18" fillId="8" borderId="18" xfId="9" applyFont="1" applyFill="1" applyBorder="1" applyAlignment="1" applyProtection="1">
      <alignment horizontal="right" vertical="center"/>
      <protection locked="0"/>
    </xf>
    <xf numFmtId="43" fontId="18" fillId="8" borderId="2" xfId="9" applyFont="1" applyFill="1" applyBorder="1" applyAlignment="1" applyProtection="1">
      <alignment horizontal="right" vertical="center"/>
      <protection locked="0"/>
    </xf>
    <xf numFmtId="43" fontId="18" fillId="8" borderId="15" xfId="9" applyFont="1" applyFill="1" applyBorder="1" applyAlignment="1" applyProtection="1">
      <alignment horizontal="right" vertical="center"/>
      <protection locked="0"/>
    </xf>
    <xf numFmtId="3" fontId="16" fillId="8" borderId="18" xfId="7" applyNumberFormat="1" applyFont="1" applyFill="1" applyBorder="1" applyProtection="1">
      <protection locked="0"/>
    </xf>
    <xf numFmtId="38" fontId="18" fillId="8" borderId="3" xfId="7" applyNumberFormat="1" applyFill="1" applyBorder="1" applyProtection="1">
      <protection locked="0"/>
    </xf>
    <xf numFmtId="0" fontId="18" fillId="0" borderId="5" xfId="7" applyBorder="1"/>
    <xf numFmtId="0" fontId="42" fillId="6" borderId="37" xfId="7" applyFont="1" applyFill="1" applyBorder="1" applyAlignment="1">
      <alignment horizontal="left"/>
    </xf>
    <xf numFmtId="164" fontId="42" fillId="6" borderId="38" xfId="7" applyNumberFormat="1" applyFont="1" applyFill="1" applyBorder="1" applyAlignment="1">
      <alignment horizontal="left"/>
    </xf>
    <xf numFmtId="0" fontId="18" fillId="0" borderId="17" xfId="7" applyBorder="1"/>
    <xf numFmtId="0" fontId="16" fillId="0" borderId="5" xfId="7" applyFont="1" applyBorder="1"/>
    <xf numFmtId="164" fontId="0" fillId="0" borderId="5" xfId="9" applyNumberFormat="1" applyFont="1" applyBorder="1" applyProtection="1"/>
    <xf numFmtId="164" fontId="0" fillId="8" borderId="5" xfId="9" applyNumberFormat="1" applyFont="1" applyFill="1" applyBorder="1" applyProtection="1">
      <protection locked="0"/>
    </xf>
    <xf numFmtId="0" fontId="18" fillId="0" borderId="0" xfId="11"/>
    <xf numFmtId="0" fontId="45" fillId="0" borderId="0" xfId="11" applyFont="1" applyAlignment="1">
      <alignment vertical="center"/>
    </xf>
    <xf numFmtId="0" fontId="47" fillId="7" borderId="39" xfId="11" applyFont="1" applyFill="1" applyBorder="1" applyAlignment="1">
      <alignment horizontal="center" vertical="center" wrapText="1"/>
    </xf>
    <xf numFmtId="0" fontId="47" fillId="7" borderId="40" xfId="11" applyFont="1" applyFill="1" applyBorder="1" applyAlignment="1">
      <alignment horizontal="center" vertical="center" wrapText="1"/>
    </xf>
    <xf numFmtId="0" fontId="48" fillId="0" borderId="41" xfId="11" applyFont="1" applyBorder="1" applyAlignment="1">
      <alignment horizontal="center" vertical="center" wrapText="1"/>
    </xf>
    <xf numFmtId="0" fontId="48" fillId="0" borderId="44" xfId="11" applyFont="1" applyBorder="1" applyAlignment="1">
      <alignment horizontal="center" vertical="center" wrapText="1"/>
    </xf>
    <xf numFmtId="0" fontId="48" fillId="0" borderId="44" xfId="11" applyFont="1" applyBorder="1" applyAlignment="1">
      <alignment horizontal="center" vertical="center"/>
    </xf>
    <xf numFmtId="0" fontId="48" fillId="0" borderId="47" xfId="11" applyFont="1" applyBorder="1" applyAlignment="1">
      <alignment horizontal="center" vertical="center"/>
    </xf>
    <xf numFmtId="10" fontId="48" fillId="8" borderId="41" xfId="12" applyNumberFormat="1" applyFont="1" applyFill="1" applyBorder="1" applyAlignment="1" applyProtection="1">
      <alignment horizontal="center" vertical="center" wrapText="1"/>
      <protection locked="0"/>
    </xf>
    <xf numFmtId="10" fontId="48" fillId="8" borderId="42" xfId="12" applyNumberFormat="1" applyFont="1" applyFill="1" applyBorder="1" applyAlignment="1" applyProtection="1">
      <alignment horizontal="center" vertical="center"/>
      <protection locked="0"/>
    </xf>
    <xf numFmtId="10" fontId="48" fillId="8" borderId="43" xfId="12" applyNumberFormat="1" applyFont="1" applyFill="1" applyBorder="1" applyAlignment="1" applyProtection="1">
      <alignment horizontal="center" vertical="center"/>
      <protection locked="0"/>
    </xf>
    <xf numFmtId="10" fontId="48" fillId="8" borderId="43" xfId="12" applyNumberFormat="1" applyFont="1" applyFill="1" applyBorder="1" applyAlignment="1" applyProtection="1">
      <alignment horizontal="center" vertical="center" wrapText="1"/>
      <protection locked="0"/>
    </xf>
    <xf numFmtId="10" fontId="48" fillId="8" borderId="44" xfId="12" applyNumberFormat="1" applyFont="1" applyFill="1" applyBorder="1" applyAlignment="1" applyProtection="1">
      <alignment horizontal="center" vertical="center" wrapText="1"/>
      <protection locked="0"/>
    </xf>
    <xf numFmtId="10" fontId="48" fillId="8" borderId="45" xfId="12" applyNumberFormat="1" applyFont="1" applyFill="1" applyBorder="1" applyAlignment="1" applyProtection="1">
      <alignment horizontal="center" vertical="center"/>
      <protection locked="0"/>
    </xf>
    <xf numFmtId="10" fontId="48" fillId="8" borderId="46" xfId="12" applyNumberFormat="1" applyFont="1" applyFill="1" applyBorder="1" applyAlignment="1" applyProtection="1">
      <alignment horizontal="center" vertical="center"/>
      <protection locked="0"/>
    </xf>
    <xf numFmtId="10" fontId="48" fillId="8" borderId="46" xfId="12" applyNumberFormat="1" applyFont="1" applyFill="1" applyBorder="1" applyAlignment="1" applyProtection="1">
      <alignment horizontal="center" vertical="center" wrapText="1"/>
      <protection locked="0"/>
    </xf>
    <xf numFmtId="10" fontId="18" fillId="8" borderId="44" xfId="12" applyNumberFormat="1" applyFont="1" applyFill="1" applyBorder="1" applyProtection="1">
      <protection locked="0"/>
    </xf>
    <xf numFmtId="10" fontId="18" fillId="8" borderId="45" xfId="12" applyNumberFormat="1" applyFont="1" applyFill="1" applyBorder="1" applyProtection="1">
      <protection locked="0"/>
    </xf>
    <xf numFmtId="10" fontId="18" fillId="8" borderId="46" xfId="12" applyNumberFormat="1" applyFont="1" applyFill="1" applyBorder="1" applyProtection="1">
      <protection locked="0"/>
    </xf>
    <xf numFmtId="10" fontId="18" fillId="8" borderId="47" xfId="12" applyNumberFormat="1" applyFont="1" applyFill="1" applyBorder="1" applyProtection="1">
      <protection locked="0"/>
    </xf>
    <xf numFmtId="10" fontId="18" fillId="8" borderId="48" xfId="12" applyNumberFormat="1" applyFont="1" applyFill="1" applyBorder="1" applyProtection="1">
      <protection locked="0"/>
    </xf>
    <xf numFmtId="10" fontId="18" fillId="8" borderId="49" xfId="12" applyNumberFormat="1" applyFont="1" applyFill="1" applyBorder="1" applyProtection="1">
      <protection locked="0"/>
    </xf>
    <xf numFmtId="0" fontId="8" fillId="9" borderId="19" xfId="10" quotePrefix="1" applyFont="1" applyFill="1" applyBorder="1" applyAlignment="1">
      <alignment horizontal="center" vertical="center"/>
    </xf>
    <xf numFmtId="0" fontId="8" fillId="9" borderId="8" xfId="10" quotePrefix="1" applyFont="1" applyFill="1" applyBorder="1" applyAlignment="1">
      <alignment horizontal="center" vertical="center"/>
    </xf>
    <xf numFmtId="0" fontId="18" fillId="8" borderId="33" xfId="7" applyFill="1" applyBorder="1" applyAlignment="1" applyProtection="1">
      <alignment vertical="top" wrapText="1"/>
      <protection locked="0"/>
    </xf>
    <xf numFmtId="0" fontId="18" fillId="8" borderId="34" xfId="7" applyFill="1" applyBorder="1" applyAlignment="1" applyProtection="1">
      <alignment vertical="top"/>
      <protection locked="0"/>
    </xf>
    <xf numFmtId="0" fontId="18" fillId="8" borderId="31" xfId="7" applyFill="1" applyBorder="1" applyAlignment="1" applyProtection="1">
      <alignment vertical="top"/>
      <protection locked="0"/>
    </xf>
    <xf numFmtId="0" fontId="18" fillId="8" borderId="17" xfId="7" applyFill="1" applyBorder="1" applyAlignment="1" applyProtection="1">
      <alignment vertical="top"/>
      <protection locked="0"/>
    </xf>
    <xf numFmtId="0" fontId="18" fillId="8" borderId="0" xfId="7" applyFill="1" applyAlignment="1" applyProtection="1">
      <alignment vertical="top"/>
      <protection locked="0"/>
    </xf>
    <xf numFmtId="0" fontId="18" fillId="8" borderId="13" xfId="7" applyFill="1" applyBorder="1" applyAlignment="1" applyProtection="1">
      <alignment vertical="top"/>
      <protection locked="0"/>
    </xf>
    <xf numFmtId="0" fontId="18" fillId="8" borderId="30" xfId="7" applyFill="1" applyBorder="1" applyAlignment="1" applyProtection="1">
      <alignment vertical="top"/>
      <protection locked="0"/>
    </xf>
    <xf numFmtId="0" fontId="18" fillId="8" borderId="10" xfId="7" applyFill="1" applyBorder="1" applyAlignment="1" applyProtection="1">
      <alignment vertical="top"/>
      <protection locked="0"/>
    </xf>
    <xf numFmtId="0" fontId="18" fillId="8" borderId="20" xfId="7" applyFill="1" applyBorder="1" applyAlignment="1" applyProtection="1">
      <alignment vertical="top"/>
      <protection locked="0"/>
    </xf>
    <xf numFmtId="0" fontId="5" fillId="0" borderId="0" xfId="2" applyFont="1" applyAlignment="1">
      <alignment horizontal="left" vertical="top" wrapText="1"/>
    </xf>
    <xf numFmtId="0" fontId="3" fillId="0" borderId="0" xfId="2" applyAlignment="1">
      <alignment horizontal="left" vertical="top" wrapText="1"/>
    </xf>
    <xf numFmtId="0" fontId="5" fillId="0" borderId="0" xfId="2" applyFont="1" applyAlignment="1">
      <alignment wrapText="1"/>
    </xf>
    <xf numFmtId="0" fontId="3" fillId="0" borderId="0" xfId="2" applyAlignment="1">
      <alignment wrapText="1"/>
    </xf>
    <xf numFmtId="0" fontId="41" fillId="0" borderId="0" xfId="7" applyFont="1" applyAlignment="1">
      <alignment horizontal="center"/>
    </xf>
    <xf numFmtId="0" fontId="42" fillId="6" borderId="6" xfId="7" applyFont="1" applyFill="1" applyBorder="1" applyAlignment="1">
      <alignment horizontal="left"/>
    </xf>
    <xf numFmtId="0" fontId="42" fillId="6" borderId="8" xfId="7" applyFont="1" applyFill="1" applyBorder="1" applyAlignment="1">
      <alignment horizontal="left"/>
    </xf>
    <xf numFmtId="0" fontId="46" fillId="0" borderId="0" xfId="11" applyFont="1" applyAlignment="1">
      <alignment horizontal="center" vertical="center"/>
    </xf>
  </cellXfs>
  <cellStyles count="15">
    <cellStyle name="Comma 2 2 4" xfId="6" xr:uid="{F858E2E8-AF7E-4903-AE30-AE5A0CAF5173}"/>
    <cellStyle name="Comma 2 3" xfId="9" xr:uid="{FEE5174C-F8CA-4405-962F-6417B2152415}"/>
    <cellStyle name="Comma 4" xfId="4" xr:uid="{131CDF27-1291-46F2-AF55-93F3D5E239A6}"/>
    <cellStyle name="Comma 6" xfId="5" xr:uid="{061A2434-2BC3-4FC8-B7B3-95A2639CDC61}"/>
    <cellStyle name="Normal" xfId="0" builtinId="0"/>
    <cellStyle name="Normal 18 4" xfId="3" xr:uid="{BCDE3827-DDC5-4376-8A92-DF20F4A92A7B}"/>
    <cellStyle name="Normal 2 2 2" xfId="7" xr:uid="{8AA6035F-99D2-4C02-A540-42E5E943757F}"/>
    <cellStyle name="Normal 2 2 5" xfId="2" xr:uid="{005258B3-1F75-4D51-A1A0-4858D6EBF8D6}"/>
    <cellStyle name="Normal 23" xfId="1" xr:uid="{589096F9-F659-4016-B344-3C5426C1E63D}"/>
    <cellStyle name="Normal 3" xfId="11" xr:uid="{B3E8A41E-AA98-4826-9AC0-D31754FE8E67}"/>
    <cellStyle name="Normal 31" xfId="14" xr:uid="{A2CB9B33-9850-4BA7-9126-1EBD57228547}"/>
    <cellStyle name="Normal_Canadian" xfId="8" xr:uid="{2F30EC24-BDB5-4F3C-A0EC-068872095ACD}"/>
    <cellStyle name="Normal_F-MCT3071ADRr" xfId="10" xr:uid="{5AACED67-4C5E-4740-88F5-86CFBE945669}"/>
    <cellStyle name="Percent" xfId="13" builtinId="5"/>
    <cellStyle name="Percent 2" xfId="12" xr:uid="{74A0A5FF-8750-4492-9E59-2E4F1B734072}"/>
  </cellStyles>
  <dxfs count="0"/>
  <tableStyles count="0" defaultTableStyle="TableStyleMedium2" defaultPivotStyle="PivotStyleLight16"/>
  <colors>
    <mruColors>
      <color rgb="FFBFBFB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76590-79B8-461D-9FE6-2BF91047817D}">
  <sheetPr codeName="Sheet1">
    <tabColor rgb="FF002060"/>
  </sheetPr>
  <dimension ref="A1:G59"/>
  <sheetViews>
    <sheetView showGridLines="0" tabSelected="1" workbookViewId="0"/>
  </sheetViews>
  <sheetFormatPr defaultColWidth="8.88671875" defaultRowHeight="12.75"/>
  <cols>
    <col min="1" max="1" width="3.77734375" style="45" customWidth="1"/>
    <col min="2" max="2" width="58.88671875" style="45" customWidth="1"/>
    <col min="3" max="3" width="13.109375" style="45" customWidth="1"/>
    <col min="4" max="5" width="11.6640625" style="45" customWidth="1"/>
    <col min="6" max="7" width="15.109375" style="45" customWidth="1"/>
    <col min="8" max="8" width="15.77734375" style="45" customWidth="1"/>
    <col min="9" max="9" width="11.6640625" style="45" customWidth="1"/>
    <col min="10" max="16384" width="8.88671875" style="45"/>
  </cols>
  <sheetData>
    <row r="1" spans="1:7" s="34" customFormat="1" ht="23.25">
      <c r="A1" s="32" t="s">
        <v>274</v>
      </c>
      <c r="B1" s="33"/>
      <c r="C1" s="67" t="s">
        <v>277</v>
      </c>
    </row>
    <row r="2" spans="1:7" s="36" customFormat="1" ht="18.600000000000001" customHeight="1">
      <c r="A2" s="35" t="s">
        <v>275</v>
      </c>
      <c r="C2" s="68" t="s">
        <v>17</v>
      </c>
    </row>
    <row r="3" spans="1:7" s="34" customFormat="1" ht="18.600000000000001" customHeight="1">
      <c r="A3" s="37" t="s">
        <v>273</v>
      </c>
      <c r="B3" s="38"/>
      <c r="C3" s="69">
        <v>46022</v>
      </c>
      <c r="D3" s="39"/>
    </row>
    <row r="4" spans="1:7" s="34" customFormat="1" ht="18.600000000000001" customHeight="1">
      <c r="A4" s="40" t="s">
        <v>276</v>
      </c>
      <c r="B4" s="41"/>
      <c r="C4" s="42"/>
      <c r="D4" s="39"/>
    </row>
    <row r="5" spans="1:7" s="34" customFormat="1" ht="14.25"/>
    <row r="6" spans="1:7" ht="33.75">
      <c r="A6" s="43" t="s">
        <v>22</v>
      </c>
      <c r="B6" s="43"/>
      <c r="C6" s="44"/>
      <c r="D6" s="44"/>
      <c r="E6" s="44"/>
      <c r="F6" s="44"/>
    </row>
    <row r="7" spans="1:7" ht="15.75">
      <c r="C7" s="46"/>
    </row>
    <row r="8" spans="1:7" ht="38.25">
      <c r="A8" s="47"/>
      <c r="B8" s="48"/>
      <c r="C8" s="49" t="s">
        <v>21</v>
      </c>
      <c r="F8" s="50" t="s">
        <v>329</v>
      </c>
      <c r="G8" s="51" t="s">
        <v>328</v>
      </c>
    </row>
    <row r="9" spans="1:7" ht="15">
      <c r="A9" s="52" t="s">
        <v>20</v>
      </c>
      <c r="B9" s="53"/>
      <c r="C9" s="54"/>
      <c r="F9" s="55" t="s">
        <v>19</v>
      </c>
      <c r="G9" s="11">
        <v>2000</v>
      </c>
    </row>
    <row r="10" spans="1:7" ht="15" customHeight="1">
      <c r="A10" s="56">
        <v>1</v>
      </c>
      <c r="B10" s="56" t="s">
        <v>18</v>
      </c>
      <c r="C10" s="22">
        <f>'Asset Default Risk'!$E$57</f>
        <v>0</v>
      </c>
      <c r="F10" s="55" t="s">
        <v>17</v>
      </c>
      <c r="G10" s="11">
        <v>3000</v>
      </c>
    </row>
    <row r="11" spans="1:7" ht="15" customHeight="1">
      <c r="A11" s="56">
        <v>2</v>
      </c>
      <c r="B11" s="56" t="s">
        <v>16</v>
      </c>
      <c r="C11" s="22">
        <f>'Off Balance Sheet Risk'!G23</f>
        <v>0</v>
      </c>
      <c r="G11" s="12"/>
    </row>
    <row r="12" spans="1:7" ht="15" customHeight="1">
      <c r="A12" s="56">
        <v>3</v>
      </c>
      <c r="B12" s="56" t="s">
        <v>15</v>
      </c>
      <c r="C12" s="22">
        <f>'Foreign Currency Mismatch'!H21</f>
        <v>0</v>
      </c>
    </row>
    <row r="13" spans="1:7" ht="15" customHeight="1">
      <c r="A13" s="56">
        <v>4</v>
      </c>
      <c r="B13" s="56" t="s">
        <v>14</v>
      </c>
      <c r="C13" s="22">
        <f>'Asset Liability Mismatch'!C18</f>
        <v>0</v>
      </c>
    </row>
    <row r="14" spans="1:7" ht="15" customHeight="1">
      <c r="A14" s="56">
        <v>5</v>
      </c>
      <c r="B14" s="56" t="s">
        <v>13</v>
      </c>
      <c r="C14" s="22">
        <f>'Mortality Risk'!G30</f>
        <v>0</v>
      </c>
    </row>
    <row r="15" spans="1:7" ht="15" customHeight="1">
      <c r="A15" s="56">
        <v>6</v>
      </c>
      <c r="B15" s="56" t="s">
        <v>12</v>
      </c>
      <c r="C15" s="22">
        <f>'Morbidity Risk'!F30</f>
        <v>0</v>
      </c>
    </row>
    <row r="16" spans="1:7" ht="15" customHeight="1">
      <c r="A16" s="56">
        <v>7</v>
      </c>
      <c r="B16" s="56" t="s">
        <v>11</v>
      </c>
      <c r="C16" s="22">
        <f>'Lapse Risk'!F16</f>
        <v>0</v>
      </c>
    </row>
    <row r="17" spans="1:3" ht="15" customHeight="1">
      <c r="A17" s="56">
        <v>8</v>
      </c>
      <c r="B17" s="56" t="s">
        <v>10</v>
      </c>
      <c r="C17" s="22">
        <f>'Interest Margin Risk'!F15</f>
        <v>0</v>
      </c>
    </row>
    <row r="18" spans="1:3" ht="15" customHeight="1">
      <c r="A18" s="56">
        <v>9</v>
      </c>
      <c r="B18" s="56" t="s">
        <v>9</v>
      </c>
      <c r="C18" s="22">
        <f>10%*SUM(C10:C17)</f>
        <v>0</v>
      </c>
    </row>
    <row r="19" spans="1:3" ht="15" customHeight="1">
      <c r="A19" s="56">
        <v>10</v>
      </c>
      <c r="B19" s="56" t="s">
        <v>8</v>
      </c>
      <c r="C19" s="13">
        <v>0</v>
      </c>
    </row>
    <row r="20" spans="1:3" ht="15" customHeight="1">
      <c r="A20" s="56">
        <v>11</v>
      </c>
      <c r="B20" s="56" t="s">
        <v>7</v>
      </c>
      <c r="C20" s="22">
        <f>SUM(C10:C17)-(SUM(C10:C13)^2+SUM(C14:C17)^2+2*50%*SUM(C10:C13)*SUM(C14:C17))^(1/2)</f>
        <v>0</v>
      </c>
    </row>
    <row r="21" spans="1:3" ht="15" customHeight="1">
      <c r="A21" s="57">
        <v>12</v>
      </c>
      <c r="B21" s="57" t="s">
        <v>6</v>
      </c>
      <c r="C21" s="5">
        <f>IF(C27=0,0,MAX(SUM(C10:C19)-C20,IF($C$2="Domestic",G10,IF($C$2="Branch",G9,0))))</f>
        <v>0</v>
      </c>
    </row>
    <row r="22" spans="1:3" ht="15" customHeight="1">
      <c r="A22" s="56"/>
      <c r="B22" s="56"/>
      <c r="C22" s="22"/>
    </row>
    <row r="23" spans="1:3" ht="15" customHeight="1">
      <c r="A23" s="52" t="s">
        <v>330</v>
      </c>
      <c r="B23" s="57"/>
      <c r="C23" s="22"/>
    </row>
    <row r="24" spans="1:3" ht="15" customHeight="1">
      <c r="A24" s="56">
        <v>13</v>
      </c>
      <c r="B24" s="56" t="s">
        <v>5</v>
      </c>
      <c r="C24" s="22">
        <f>IF($C$2="Domestic",'Capital Avail - Domestic'!E28,0)</f>
        <v>0</v>
      </c>
    </row>
    <row r="25" spans="1:3" ht="15" customHeight="1">
      <c r="A25" s="56">
        <v>14</v>
      </c>
      <c r="B25" s="56" t="s">
        <v>4</v>
      </c>
      <c r="C25" s="22">
        <f>IF($C$2="Domestic",'Capital Avail - Domestic'!E52,0)</f>
        <v>0</v>
      </c>
    </row>
    <row r="26" spans="1:3" ht="15" customHeight="1">
      <c r="A26" s="56">
        <v>15</v>
      </c>
      <c r="B26" s="56" t="s">
        <v>3</v>
      </c>
      <c r="C26" s="22">
        <f>IF($C$2="Domestic",'Capital Avail - Domestic'!E62,0)</f>
        <v>0</v>
      </c>
    </row>
    <row r="27" spans="1:3" ht="15" customHeight="1">
      <c r="A27" s="57">
        <v>16</v>
      </c>
      <c r="B27" s="57" t="s">
        <v>2</v>
      </c>
      <c r="C27" s="23">
        <f>IF($C$2="Domestic",'Capital Avail - Domestic'!E63,0)</f>
        <v>0</v>
      </c>
    </row>
    <row r="28" spans="1:3" ht="15" customHeight="1">
      <c r="A28" s="56">
        <v>17</v>
      </c>
      <c r="B28" s="56" t="s">
        <v>1</v>
      </c>
      <c r="C28" s="22">
        <f>IF($C$2="Domestic",'Disclosure Items'!M15,0)</f>
        <v>0</v>
      </c>
    </row>
    <row r="29" spans="1:3" ht="15" customHeight="1">
      <c r="A29" s="56"/>
      <c r="B29" s="56"/>
      <c r="C29" s="22"/>
    </row>
    <row r="30" spans="1:3" ht="15" customHeight="1">
      <c r="A30" s="58" t="s">
        <v>331</v>
      </c>
      <c r="B30" s="59"/>
      <c r="C30" s="22"/>
    </row>
    <row r="31" spans="1:3" ht="15" customHeight="1">
      <c r="A31" s="60">
        <v>18</v>
      </c>
      <c r="B31" s="60" t="s">
        <v>297</v>
      </c>
      <c r="C31" s="22">
        <f>IF($C$2="Branch",'Capital Available - Branch'!C13,0)</f>
        <v>0</v>
      </c>
    </row>
    <row r="32" spans="1:3" ht="15" customHeight="1">
      <c r="A32" s="60">
        <v>19</v>
      </c>
      <c r="B32" s="60" t="s">
        <v>3</v>
      </c>
      <c r="C32" s="22">
        <f>IF($C$2="Branch",'Capital Available - Branch'!C18,0)</f>
        <v>0</v>
      </c>
    </row>
    <row r="33" spans="1:3" ht="15" customHeight="1">
      <c r="A33" s="60">
        <v>20</v>
      </c>
      <c r="B33" s="60" t="s">
        <v>256</v>
      </c>
      <c r="C33" s="22">
        <f>IF($C$2="Branch",'Capital Available - Branch'!C20,0)</f>
        <v>0</v>
      </c>
    </row>
    <row r="34" spans="1:3" ht="15" customHeight="1">
      <c r="A34" s="61">
        <v>21</v>
      </c>
      <c r="B34" s="61" t="s">
        <v>2</v>
      </c>
      <c r="C34" s="22">
        <f>IF($C$2="Branch",'Capital Available - Branch'!C21,0)</f>
        <v>0</v>
      </c>
    </row>
    <row r="35" spans="1:3" ht="15" customHeight="1">
      <c r="A35" s="60">
        <v>22</v>
      </c>
      <c r="B35" s="60" t="s">
        <v>1</v>
      </c>
      <c r="C35" s="22">
        <f>IF($C$2="Branch",'Capital Available - Branch'!C23,0)</f>
        <v>0</v>
      </c>
    </row>
    <row r="36" spans="1:3">
      <c r="A36" s="56"/>
      <c r="B36" s="56"/>
      <c r="C36" s="22"/>
    </row>
    <row r="37" spans="1:3" s="62" customFormat="1" ht="15">
      <c r="A37" s="58" t="s">
        <v>0</v>
      </c>
      <c r="B37" s="59"/>
      <c r="C37" s="22"/>
    </row>
    <row r="38" spans="1:3" s="62" customFormat="1">
      <c r="A38" s="60">
        <v>23</v>
      </c>
      <c r="B38" s="60" t="s">
        <v>2</v>
      </c>
      <c r="C38" s="24">
        <f>IF($C$2="Domestic",C27,C34)</f>
        <v>0</v>
      </c>
    </row>
    <row r="39" spans="1:3" s="62" customFormat="1">
      <c r="A39" s="60">
        <v>24</v>
      </c>
      <c r="B39" s="60" t="s">
        <v>1</v>
      </c>
      <c r="C39" s="24">
        <f>IF($C$2="Domestic",C28,C35)</f>
        <v>0</v>
      </c>
    </row>
    <row r="40" spans="1:3" s="62" customFormat="1">
      <c r="A40" s="61">
        <v>25</v>
      </c>
      <c r="B40" s="61" t="s">
        <v>332</v>
      </c>
      <c r="C40" s="5">
        <f>C38+C39</f>
        <v>0</v>
      </c>
    </row>
    <row r="41" spans="1:3" ht="15" customHeight="1">
      <c r="A41" s="63"/>
      <c r="B41" s="56"/>
      <c r="C41" s="22"/>
    </row>
    <row r="42" spans="1:3" ht="15" customHeight="1">
      <c r="A42" s="52" t="s">
        <v>0</v>
      </c>
      <c r="B42" s="56"/>
      <c r="C42" s="22"/>
    </row>
    <row r="43" spans="1:3" ht="15" customHeight="1">
      <c r="A43" s="57">
        <v>26</v>
      </c>
      <c r="B43" s="57" t="s">
        <v>333</v>
      </c>
      <c r="C43" s="5">
        <f>+C40-C21</f>
        <v>0</v>
      </c>
    </row>
    <row r="44" spans="1:3" ht="15" customHeight="1">
      <c r="A44" s="64">
        <v>27</v>
      </c>
      <c r="B44" s="64" t="s">
        <v>334</v>
      </c>
      <c r="C44" s="65">
        <f>IFERROR(C$40/C21,0)</f>
        <v>0</v>
      </c>
    </row>
    <row r="45" spans="1:3" ht="15" customHeight="1"/>
    <row r="48" spans="1:3">
      <c r="A48" s="66"/>
    </row>
    <row r="49" spans="1:5">
      <c r="A49" s="66"/>
    </row>
    <row r="50" spans="1:5">
      <c r="A50" s="70" t="s">
        <v>336</v>
      </c>
      <c r="B50" s="71"/>
      <c r="C50" s="72"/>
    </row>
    <row r="51" spans="1:5">
      <c r="A51" s="73"/>
      <c r="B51" s="74"/>
      <c r="C51" s="75"/>
      <c r="E51" s="66"/>
    </row>
    <row r="52" spans="1:5">
      <c r="A52" s="76"/>
      <c r="B52" s="77"/>
      <c r="C52" s="75"/>
    </row>
    <row r="53" spans="1:5">
      <c r="A53" s="76"/>
      <c r="B53" s="77"/>
      <c r="C53" s="75"/>
    </row>
    <row r="54" spans="1:5">
      <c r="A54" s="76"/>
      <c r="B54" s="77"/>
      <c r="C54" s="75"/>
    </row>
    <row r="55" spans="1:5">
      <c r="A55" s="76"/>
      <c r="B55" s="77"/>
      <c r="C55" s="75"/>
    </row>
    <row r="56" spans="1:5">
      <c r="A56" s="76"/>
      <c r="B56" s="77"/>
      <c r="C56" s="75"/>
    </row>
    <row r="57" spans="1:5">
      <c r="A57" s="76"/>
      <c r="B57" s="77"/>
      <c r="C57" s="75"/>
    </row>
    <row r="58" spans="1:5">
      <c r="A58" s="76"/>
      <c r="B58" s="77"/>
      <c r="C58" s="75"/>
    </row>
    <row r="59" spans="1:5">
      <c r="A59" s="78"/>
      <c r="B59" s="79"/>
      <c r="C59" s="80"/>
    </row>
  </sheetData>
  <sheetProtection sheet="1" insertRows="0"/>
  <dataValidations count="1">
    <dataValidation type="list" allowBlank="1" showInputMessage="1" showErrorMessage="1" sqref="C2" xr:uid="{95AC464A-2693-4F7D-84F9-E115DFAEFFC3}">
      <formula1>"Domestic, Branch"</formula1>
    </dataValidation>
  </dataValidations>
  <pageMargins left="0.7" right="0.7" top="0.75" bottom="0.75" header="0.3" footer="0.3"/>
  <pageSetup orientation="portrait" r:id="rId1"/>
  <customProperties>
    <customPr name="Sheet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13F0B-4A36-4A2A-A1D5-52ED12287C82}">
  <sheetPr codeName="Sheet10">
    <tabColor rgb="FF00B050"/>
  </sheetPr>
  <dimension ref="A1:G34"/>
  <sheetViews>
    <sheetView showGridLines="0" workbookViewId="0"/>
  </sheetViews>
  <sheetFormatPr defaultColWidth="7.88671875" defaultRowHeight="15"/>
  <cols>
    <col min="1" max="1" width="3.77734375" customWidth="1"/>
    <col min="2" max="2" width="43.33203125" style="156" bestFit="1" customWidth="1"/>
    <col min="3" max="6" width="14.109375" style="156" customWidth="1"/>
    <col min="7" max="7" width="8.6640625" style="156" bestFit="1" customWidth="1"/>
    <col min="8" max="16384" width="7.88671875" style="156"/>
  </cols>
  <sheetData>
    <row r="1" spans="1:7" s="81" customFormat="1" ht="23.25">
      <c r="A1" s="32" t="s">
        <v>274</v>
      </c>
      <c r="B1" s="33"/>
      <c r="C1" s="67" t="str">
        <f>'Regulatory Capital Ratio'!C1</f>
        <v>Insurer Name</v>
      </c>
    </row>
    <row r="2" spans="1:7" customFormat="1">
      <c r="A2" s="35" t="s">
        <v>275</v>
      </c>
      <c r="B2" s="36"/>
      <c r="C2" s="68" t="str">
        <f>'Regulatory Capital Ratio'!C2</f>
        <v>Domestic</v>
      </c>
    </row>
    <row r="3" spans="1:7" s="81" customFormat="1">
      <c r="A3" s="37" t="s">
        <v>273</v>
      </c>
      <c r="B3" s="38"/>
      <c r="C3" s="69">
        <f>'Regulatory Capital Ratio'!C3</f>
        <v>46022</v>
      </c>
      <c r="D3" s="105"/>
      <c r="E3" s="82"/>
    </row>
    <row r="4" spans="1:7" s="81" customFormat="1" ht="15.75">
      <c r="A4" s="40" t="s">
        <v>276</v>
      </c>
      <c r="B4" s="41"/>
      <c r="C4" s="42"/>
      <c r="D4" s="105"/>
      <c r="E4" s="82"/>
    </row>
    <row r="5" spans="1:7" s="81" customFormat="1" ht="14.25"/>
    <row r="6" spans="1:7" s="85" customFormat="1" ht="33.75">
      <c r="A6" s="83" t="s">
        <v>226</v>
      </c>
      <c r="B6" s="83"/>
      <c r="C6" s="83"/>
      <c r="D6" s="84"/>
      <c r="E6" s="84"/>
      <c r="F6" s="84"/>
      <c r="G6" s="84"/>
    </row>
    <row r="7" spans="1:7" ht="12.75">
      <c r="A7" s="155"/>
    </row>
    <row r="8" spans="1:7">
      <c r="A8" s="107"/>
      <c r="B8" s="108"/>
      <c r="C8" s="293"/>
      <c r="D8" s="294" t="s">
        <v>127</v>
      </c>
      <c r="E8" s="294" t="s">
        <v>126</v>
      </c>
      <c r="F8" s="295" t="s">
        <v>125</v>
      </c>
    </row>
    <row r="9" spans="1:7" ht="60">
      <c r="A9" s="199"/>
      <c r="B9" s="296" t="s">
        <v>225</v>
      </c>
      <c r="C9" s="297" t="s">
        <v>224</v>
      </c>
      <c r="D9" s="297" t="s">
        <v>223</v>
      </c>
      <c r="E9" s="297" t="s">
        <v>222</v>
      </c>
      <c r="F9" s="204" t="s">
        <v>221</v>
      </c>
    </row>
    <row r="10" spans="1:7">
      <c r="A10" s="60"/>
      <c r="B10" s="298"/>
      <c r="C10" s="299"/>
      <c r="D10" s="300" t="s">
        <v>21</v>
      </c>
      <c r="E10" s="300" t="s">
        <v>21</v>
      </c>
      <c r="F10" s="301" t="s">
        <v>21</v>
      </c>
    </row>
    <row r="11" spans="1:7" ht="12.75">
      <c r="A11" s="60">
        <v>1</v>
      </c>
      <c r="B11" s="302" t="s">
        <v>220</v>
      </c>
      <c r="C11" s="303" t="s">
        <v>218</v>
      </c>
      <c r="D11" s="21"/>
      <c r="E11" s="21"/>
      <c r="F11" s="304">
        <f>ABS(E11-D11)</f>
        <v>0</v>
      </c>
    </row>
    <row r="12" spans="1:7" ht="12.75">
      <c r="A12" s="60">
        <v>2</v>
      </c>
      <c r="B12" s="302" t="s">
        <v>219</v>
      </c>
      <c r="C12" s="303" t="s">
        <v>218</v>
      </c>
      <c r="D12" s="21"/>
      <c r="E12" s="21"/>
      <c r="F12" s="304">
        <f>ABS(E12-D12)</f>
        <v>0</v>
      </c>
    </row>
    <row r="13" spans="1:7" ht="12.75">
      <c r="A13" s="60">
        <v>3</v>
      </c>
      <c r="B13" s="302" t="s">
        <v>217</v>
      </c>
      <c r="C13" s="303" t="s">
        <v>216</v>
      </c>
      <c r="D13" s="21"/>
      <c r="E13" s="21"/>
      <c r="F13" s="304">
        <f>ABS(E13-D13)</f>
        <v>0</v>
      </c>
    </row>
    <row r="14" spans="1:7" ht="12.75">
      <c r="A14" s="60"/>
      <c r="B14" s="284"/>
      <c r="C14" s="254"/>
      <c r="D14" s="192"/>
      <c r="E14" s="192"/>
      <c r="F14" s="168"/>
    </row>
    <row r="15" spans="1:7" ht="12.75">
      <c r="A15" s="60"/>
      <c r="B15" s="284"/>
      <c r="C15" s="254"/>
      <c r="D15" s="192"/>
      <c r="E15" s="192"/>
      <c r="F15" s="168"/>
    </row>
    <row r="16" spans="1:7" ht="12.75">
      <c r="A16" s="100">
        <v>4</v>
      </c>
      <c r="B16" s="305" t="s">
        <v>215</v>
      </c>
      <c r="C16" s="306"/>
      <c r="D16" s="307"/>
      <c r="E16" s="307"/>
      <c r="F16" s="308">
        <f>SUM(F11:F15)</f>
        <v>0</v>
      </c>
    </row>
    <row r="25" spans="1:6" ht="12.75">
      <c r="A25" s="70" t="s">
        <v>336</v>
      </c>
      <c r="B25" s="71"/>
      <c r="C25" s="154"/>
      <c r="D25" s="154"/>
      <c r="E25" s="154"/>
      <c r="F25" s="72"/>
    </row>
    <row r="26" spans="1:6" ht="12.75">
      <c r="A26" s="73"/>
      <c r="B26" s="74"/>
      <c r="C26" s="77"/>
      <c r="D26" s="77"/>
      <c r="E26" s="77"/>
      <c r="F26" s="75"/>
    </row>
    <row r="27" spans="1:6" ht="12.75">
      <c r="A27" s="76"/>
      <c r="B27" s="77"/>
      <c r="C27" s="77"/>
      <c r="D27" s="77"/>
      <c r="E27" s="77"/>
      <c r="F27" s="75"/>
    </row>
    <row r="28" spans="1:6" ht="12.75">
      <c r="A28" s="76"/>
      <c r="B28" s="77"/>
      <c r="C28" s="77"/>
      <c r="D28" s="77"/>
      <c r="E28" s="77"/>
      <c r="F28" s="75"/>
    </row>
    <row r="29" spans="1:6" ht="12.75">
      <c r="A29" s="76"/>
      <c r="B29" s="77"/>
      <c r="C29" s="77"/>
      <c r="D29" s="77"/>
      <c r="E29" s="77"/>
      <c r="F29" s="75"/>
    </row>
    <row r="30" spans="1:6" ht="12.75">
      <c r="A30" s="76"/>
      <c r="B30" s="77"/>
      <c r="C30" s="77"/>
      <c r="D30" s="77"/>
      <c r="E30" s="77"/>
      <c r="F30" s="75"/>
    </row>
    <row r="31" spans="1:6" ht="12.75">
      <c r="A31" s="76"/>
      <c r="B31" s="77"/>
      <c r="C31" s="77"/>
      <c r="D31" s="77"/>
      <c r="E31" s="77"/>
      <c r="F31" s="75"/>
    </row>
    <row r="32" spans="1:6" ht="12.75">
      <c r="A32" s="76"/>
      <c r="B32" s="77"/>
      <c r="C32" s="77"/>
      <c r="D32" s="77"/>
      <c r="E32" s="77"/>
      <c r="F32" s="75"/>
    </row>
    <row r="33" spans="1:6" ht="12.75">
      <c r="A33" s="76"/>
      <c r="B33" s="77"/>
      <c r="C33" s="77"/>
      <c r="D33" s="77"/>
      <c r="E33" s="77"/>
      <c r="F33" s="75"/>
    </row>
    <row r="34" spans="1:6" ht="12.75">
      <c r="A34" s="78"/>
      <c r="B34" s="79"/>
      <c r="C34" s="79"/>
      <c r="D34" s="79"/>
      <c r="E34" s="79"/>
      <c r="F34" s="80"/>
    </row>
  </sheetData>
  <sheetProtection sheet="1" insertRows="0"/>
  <pageMargins left="0.7" right="0.7" top="0.75" bottom="0.75" header="0.3" footer="0.3"/>
  <pageSetup orientation="portrait" r:id="rId1"/>
  <customProperties>
    <customPr name="Sheet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A9175-4FF6-4E3B-BFF8-0501547DC8DB}">
  <sheetPr codeName="Sheet11">
    <tabColor rgb="FF00B050"/>
  </sheetPr>
  <dimension ref="A1:F34"/>
  <sheetViews>
    <sheetView showGridLines="0" workbookViewId="0"/>
  </sheetViews>
  <sheetFormatPr defaultColWidth="7.88671875" defaultRowHeight="12.75"/>
  <cols>
    <col min="1" max="1" width="3.88671875" style="156" customWidth="1"/>
    <col min="2" max="2" width="41.33203125" style="156" customWidth="1"/>
    <col min="3" max="6" width="14.44140625" style="156" customWidth="1"/>
    <col min="7" max="16384" width="7.88671875" style="156"/>
  </cols>
  <sheetData>
    <row r="1" spans="1:6" s="81" customFormat="1" ht="23.25">
      <c r="A1" s="32" t="s">
        <v>274</v>
      </c>
      <c r="B1" s="33"/>
      <c r="C1" s="67" t="str">
        <f>'Regulatory Capital Ratio'!C1</f>
        <v>Insurer Name</v>
      </c>
    </row>
    <row r="2" spans="1:6" customFormat="1" ht="15">
      <c r="A2" s="35" t="s">
        <v>275</v>
      </c>
      <c r="B2" s="36"/>
      <c r="C2" s="68" t="str">
        <f>'Regulatory Capital Ratio'!C2</f>
        <v>Domestic</v>
      </c>
    </row>
    <row r="3" spans="1:6" s="81" customFormat="1" ht="15">
      <c r="A3" s="37" t="s">
        <v>273</v>
      </c>
      <c r="B3" s="38"/>
      <c r="C3" s="69">
        <f>'Regulatory Capital Ratio'!C3</f>
        <v>46022</v>
      </c>
      <c r="D3" s="82"/>
    </row>
    <row r="4" spans="1:6" s="81" customFormat="1" ht="15.75">
      <c r="A4" s="40" t="s">
        <v>276</v>
      </c>
      <c r="B4" s="41"/>
      <c r="C4" s="42"/>
      <c r="D4" s="82"/>
    </row>
    <row r="5" spans="1:6" s="81" customFormat="1" ht="14.25"/>
    <row r="6" spans="1:6" s="85" customFormat="1" ht="33.75">
      <c r="A6" s="83" t="s">
        <v>236</v>
      </c>
      <c r="B6" s="83"/>
      <c r="C6" s="84"/>
      <c r="D6" s="84"/>
      <c r="E6" s="84"/>
      <c r="F6" s="84"/>
    </row>
    <row r="8" spans="1:6" ht="15">
      <c r="A8" s="309"/>
      <c r="B8" s="310"/>
      <c r="C8" s="294" t="s">
        <v>127</v>
      </c>
      <c r="D8" s="310" t="s">
        <v>126</v>
      </c>
      <c r="E8" s="294" t="s">
        <v>125</v>
      </c>
      <c r="F8" s="295" t="s">
        <v>147</v>
      </c>
    </row>
    <row r="9" spans="1:6" ht="30">
      <c r="A9" s="106"/>
      <c r="B9" s="311" t="s">
        <v>235</v>
      </c>
      <c r="C9" s="297" t="s">
        <v>234</v>
      </c>
      <c r="D9" s="311" t="s">
        <v>175</v>
      </c>
      <c r="E9" s="297" t="s">
        <v>161</v>
      </c>
      <c r="F9" s="204" t="s">
        <v>233</v>
      </c>
    </row>
    <row r="10" spans="1:6" ht="15">
      <c r="A10" s="312"/>
      <c r="B10" s="312"/>
      <c r="C10" s="313"/>
      <c r="D10" s="314" t="s">
        <v>21</v>
      </c>
      <c r="E10" s="315"/>
      <c r="F10" s="301" t="s">
        <v>21</v>
      </c>
    </row>
    <row r="11" spans="1:6" ht="51">
      <c r="A11" s="60">
        <v>1</v>
      </c>
      <c r="B11" s="316" t="s">
        <v>232</v>
      </c>
      <c r="C11" s="317" t="s">
        <v>175</v>
      </c>
      <c r="D11" s="29"/>
      <c r="E11" s="318">
        <v>0</v>
      </c>
      <c r="F11" s="319">
        <f>E11*D11</f>
        <v>0</v>
      </c>
    </row>
    <row r="12" spans="1:6" ht="38.25">
      <c r="A12" s="60">
        <v>2</v>
      </c>
      <c r="B12" s="316" t="s">
        <v>231</v>
      </c>
      <c r="C12" s="317" t="s">
        <v>175</v>
      </c>
      <c r="D12" s="29"/>
      <c r="E12" s="320">
        <v>5.0000000000000001E-3</v>
      </c>
      <c r="F12" s="319">
        <f>E12*D12</f>
        <v>0</v>
      </c>
    </row>
    <row r="13" spans="1:6">
      <c r="A13" s="60">
        <v>3</v>
      </c>
      <c r="B13" s="316" t="s">
        <v>182</v>
      </c>
      <c r="C13" s="317" t="s">
        <v>175</v>
      </c>
      <c r="D13" s="29"/>
      <c r="E13" s="287">
        <v>0.01</v>
      </c>
      <c r="F13" s="319">
        <f>E13*D13</f>
        <v>0</v>
      </c>
    </row>
    <row r="14" spans="1:6">
      <c r="A14" s="321"/>
      <c r="B14" s="316"/>
      <c r="C14" s="322"/>
      <c r="D14" s="323"/>
      <c r="E14" s="287"/>
      <c r="F14" s="319"/>
    </row>
    <row r="15" spans="1:6">
      <c r="A15" s="100">
        <v>4</v>
      </c>
      <c r="B15" s="324" t="s">
        <v>230</v>
      </c>
      <c r="C15" s="306"/>
      <c r="D15" s="325">
        <f>SUM(D11:D13)</f>
        <v>0</v>
      </c>
      <c r="E15" s="306"/>
      <c r="F15" s="326">
        <f>SUM(F11:F13)</f>
        <v>0</v>
      </c>
    </row>
    <row r="16" spans="1:6">
      <c r="F16" s="327"/>
    </row>
    <row r="18" spans="1:6">
      <c r="A18" s="156" t="s">
        <v>229</v>
      </c>
    </row>
    <row r="19" spans="1:6" ht="29.25" customHeight="1">
      <c r="A19" s="328" t="s">
        <v>228</v>
      </c>
      <c r="B19" s="408" t="s">
        <v>227</v>
      </c>
      <c r="C19" s="409"/>
      <c r="D19" s="409"/>
      <c r="E19" s="409"/>
      <c r="F19" s="409"/>
    </row>
    <row r="20" spans="1:6" ht="15">
      <c r="A20" s="329"/>
      <c r="B20" s="410"/>
      <c r="C20" s="411"/>
      <c r="D20" s="411"/>
      <c r="E20" s="411"/>
      <c r="F20" s="411"/>
    </row>
    <row r="22" spans="1:6">
      <c r="A22" s="329"/>
    </row>
    <row r="25" spans="1:6">
      <c r="A25" s="70" t="s">
        <v>336</v>
      </c>
      <c r="B25" s="71"/>
      <c r="C25" s="154"/>
      <c r="D25" s="154"/>
      <c r="E25" s="154"/>
      <c r="F25" s="72"/>
    </row>
    <row r="26" spans="1:6">
      <c r="A26" s="73"/>
      <c r="B26" s="74"/>
      <c r="C26" s="77"/>
      <c r="D26" s="77"/>
      <c r="E26" s="77"/>
      <c r="F26" s="75"/>
    </row>
    <row r="27" spans="1:6">
      <c r="A27" s="76"/>
      <c r="B27" s="77"/>
      <c r="C27" s="77"/>
      <c r="D27" s="77"/>
      <c r="E27" s="77"/>
      <c r="F27" s="75"/>
    </row>
    <row r="28" spans="1:6">
      <c r="A28" s="76"/>
      <c r="B28" s="77"/>
      <c r="C28" s="77"/>
      <c r="D28" s="77"/>
      <c r="E28" s="77"/>
      <c r="F28" s="75"/>
    </row>
    <row r="29" spans="1:6">
      <c r="A29" s="76"/>
      <c r="B29" s="77"/>
      <c r="C29" s="77"/>
      <c r="D29" s="77"/>
      <c r="E29" s="77"/>
      <c r="F29" s="75"/>
    </row>
    <row r="30" spans="1:6">
      <c r="A30" s="76"/>
      <c r="B30" s="77"/>
      <c r="C30" s="77"/>
      <c r="D30" s="77"/>
      <c r="E30" s="77"/>
      <c r="F30" s="75"/>
    </row>
    <row r="31" spans="1:6">
      <c r="A31" s="76"/>
      <c r="B31" s="77"/>
      <c r="C31" s="77"/>
      <c r="D31" s="77"/>
      <c r="E31" s="77"/>
      <c r="F31" s="75"/>
    </row>
    <row r="32" spans="1:6">
      <c r="A32" s="76"/>
      <c r="B32" s="77"/>
      <c r="C32" s="77"/>
      <c r="D32" s="77"/>
      <c r="E32" s="77"/>
      <c r="F32" s="75"/>
    </row>
    <row r="33" spans="1:6">
      <c r="A33" s="76"/>
      <c r="B33" s="77"/>
      <c r="C33" s="77"/>
      <c r="D33" s="77"/>
      <c r="E33" s="77"/>
      <c r="F33" s="75"/>
    </row>
    <row r="34" spans="1:6">
      <c r="A34" s="78"/>
      <c r="B34" s="79"/>
      <c r="C34" s="79"/>
      <c r="D34" s="79"/>
      <c r="E34" s="79"/>
      <c r="F34" s="80"/>
    </row>
  </sheetData>
  <sheetProtection sheet="1" objects="1" scenarios="1"/>
  <mergeCells count="2">
    <mergeCell ref="B19:F19"/>
    <mergeCell ref="B20:F20"/>
  </mergeCells>
  <pageMargins left="0.7" right="0.7" top="0.75" bottom="0.75" header="0.3" footer="0.3"/>
  <pageSetup orientation="portrait" r:id="rId1"/>
  <customProperties>
    <customPr name="Sheet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20377-9BF1-4773-B5A7-3A4A86F912A3}">
  <sheetPr codeName="Sheet12">
    <tabColor rgb="FF7030A0"/>
  </sheetPr>
  <dimension ref="A1:M59"/>
  <sheetViews>
    <sheetView showGridLines="0" zoomScaleNormal="100" workbookViewId="0">
      <selection activeCell="C24" sqref="C24"/>
    </sheetView>
  </sheetViews>
  <sheetFormatPr defaultColWidth="7.88671875" defaultRowHeight="12.75"/>
  <cols>
    <col min="1" max="1" width="8.77734375" style="331" customWidth="1"/>
    <col min="2" max="2" width="37.6640625" style="331" customWidth="1"/>
    <col min="3" max="13" width="13.33203125" style="331" customWidth="1"/>
    <col min="14" max="15" width="9.33203125" style="331" bestFit="1" customWidth="1"/>
    <col min="16" max="16" width="10.33203125" style="331" bestFit="1" customWidth="1"/>
    <col min="17" max="17" width="10.33203125" style="331" customWidth="1"/>
    <col min="18" max="16384" width="7.88671875" style="331"/>
  </cols>
  <sheetData>
    <row r="1" spans="1:13" s="81" customFormat="1" ht="23.25">
      <c r="A1" s="32" t="s">
        <v>274</v>
      </c>
      <c r="B1" s="33"/>
      <c r="C1" s="67" t="str">
        <f>'Regulatory Capital Ratio'!C1</f>
        <v>Insurer Name</v>
      </c>
    </row>
    <row r="2" spans="1:13" customFormat="1" ht="15">
      <c r="A2" s="35" t="s">
        <v>275</v>
      </c>
      <c r="B2" s="36"/>
      <c r="C2" s="68" t="str">
        <f>'Regulatory Capital Ratio'!C2</f>
        <v>Domestic</v>
      </c>
    </row>
    <row r="3" spans="1:13" s="81" customFormat="1" ht="15">
      <c r="A3" s="37" t="s">
        <v>273</v>
      </c>
      <c r="B3" s="38"/>
      <c r="C3" s="69">
        <f>'Regulatory Capital Ratio'!C3</f>
        <v>46022</v>
      </c>
      <c r="D3" s="82"/>
    </row>
    <row r="4" spans="1:13" s="81" customFormat="1" ht="15.75">
      <c r="A4" s="40" t="s">
        <v>276</v>
      </c>
      <c r="B4" s="41"/>
      <c r="C4" s="42"/>
      <c r="D4" s="82"/>
    </row>
    <row r="5" spans="1:13" s="81" customFormat="1" ht="14.25"/>
    <row r="6" spans="1:13" s="85" customFormat="1" ht="33.75">
      <c r="A6" s="83" t="s">
        <v>272</v>
      </c>
      <c r="B6" s="83"/>
      <c r="C6" s="84"/>
      <c r="D6" s="84"/>
      <c r="E6" s="84"/>
      <c r="F6" s="84"/>
    </row>
    <row r="7" spans="1:13" s="156" customFormat="1"/>
    <row r="8" spans="1:13" ht="14.45" customHeight="1">
      <c r="A8" s="330"/>
      <c r="C8" s="330"/>
      <c r="D8" s="330"/>
      <c r="E8" s="330"/>
      <c r="F8" s="330"/>
      <c r="G8" s="330"/>
      <c r="H8" s="330"/>
      <c r="I8" s="330"/>
      <c r="J8" s="330"/>
      <c r="K8" s="330"/>
      <c r="L8" s="330"/>
    </row>
    <row r="9" spans="1:13" ht="15">
      <c r="B9" s="332" t="s">
        <v>271</v>
      </c>
    </row>
    <row r="10" spans="1:13">
      <c r="B10" s="331" t="s">
        <v>270</v>
      </c>
    </row>
    <row r="11" spans="1:13" ht="12.75" customHeight="1">
      <c r="B11" s="333"/>
      <c r="C11" s="397" t="s">
        <v>269</v>
      </c>
      <c r="D11" s="397" t="s">
        <v>268</v>
      </c>
      <c r="E11" s="397" t="s">
        <v>267</v>
      </c>
      <c r="F11" s="397" t="s">
        <v>266</v>
      </c>
      <c r="G11" s="397" t="s">
        <v>265</v>
      </c>
      <c r="H11" s="397" t="s">
        <v>264</v>
      </c>
      <c r="I11" s="397" t="s">
        <v>263</v>
      </c>
      <c r="J11" s="397" t="s">
        <v>262</v>
      </c>
      <c r="K11" s="397" t="s">
        <v>261</v>
      </c>
      <c r="L11" s="397" t="s">
        <v>260</v>
      </c>
      <c r="M11" s="398" t="s">
        <v>240</v>
      </c>
    </row>
    <row r="12" spans="1:13" ht="12.75" customHeight="1">
      <c r="B12" s="334" t="s">
        <v>259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61"/>
    </row>
    <row r="13" spans="1:13" ht="12.75" customHeight="1">
      <c r="B13" s="334" t="s">
        <v>258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61"/>
    </row>
    <row r="14" spans="1:13" ht="15" customHeight="1">
      <c r="A14" s="335" t="s">
        <v>254</v>
      </c>
      <c r="B14" s="336" t="s">
        <v>257</v>
      </c>
      <c r="C14" s="362"/>
      <c r="D14" s="362"/>
      <c r="E14" s="362"/>
      <c r="F14" s="362"/>
      <c r="G14" s="362"/>
      <c r="H14" s="362"/>
      <c r="I14" s="362"/>
      <c r="J14" s="362"/>
      <c r="K14" s="362"/>
      <c r="L14" s="362"/>
      <c r="M14" s="363">
        <f>SUM(C14:L14)</f>
        <v>0</v>
      </c>
    </row>
    <row r="15" spans="1:13">
      <c r="A15" s="335" t="s">
        <v>254</v>
      </c>
      <c r="B15" s="336" t="s">
        <v>1</v>
      </c>
      <c r="C15" s="362"/>
      <c r="D15" s="362"/>
      <c r="E15" s="362"/>
      <c r="F15" s="362"/>
      <c r="G15" s="362"/>
      <c r="H15" s="362"/>
      <c r="I15" s="362"/>
      <c r="J15" s="362"/>
      <c r="K15" s="362"/>
      <c r="L15" s="362"/>
      <c r="M15" s="363">
        <f>SUM(C15:L15)</f>
        <v>0</v>
      </c>
    </row>
    <row r="16" spans="1:13">
      <c r="A16" s="335" t="s">
        <v>254</v>
      </c>
      <c r="B16" s="336" t="s">
        <v>256</v>
      </c>
      <c r="C16" s="362"/>
      <c r="D16" s="362"/>
      <c r="E16" s="362"/>
      <c r="F16" s="362"/>
      <c r="G16" s="362"/>
      <c r="H16" s="362"/>
      <c r="I16" s="362"/>
      <c r="J16" s="362"/>
      <c r="K16" s="362"/>
      <c r="L16" s="362"/>
      <c r="M16" s="363">
        <f>SUM(C16:L16)</f>
        <v>0</v>
      </c>
    </row>
    <row r="17" spans="1:13">
      <c r="A17" s="335" t="s">
        <v>254</v>
      </c>
      <c r="B17" s="336" t="s">
        <v>255</v>
      </c>
      <c r="C17" s="362"/>
      <c r="D17" s="362"/>
      <c r="E17" s="362"/>
      <c r="F17" s="362"/>
      <c r="G17" s="362"/>
      <c r="H17" s="362"/>
      <c r="I17" s="362"/>
      <c r="J17" s="362"/>
      <c r="K17" s="362"/>
      <c r="L17" s="362"/>
      <c r="M17" s="363">
        <f>SUM(C17:L17)</f>
        <v>0</v>
      </c>
    </row>
    <row r="18" spans="1:13">
      <c r="A18" s="335" t="s">
        <v>254</v>
      </c>
      <c r="B18" s="337" t="s">
        <v>253</v>
      </c>
      <c r="C18" s="364"/>
      <c r="D18" s="364"/>
      <c r="E18" s="364"/>
      <c r="F18" s="364"/>
      <c r="G18" s="364"/>
      <c r="H18" s="364"/>
      <c r="I18" s="364"/>
      <c r="J18" s="364"/>
      <c r="K18" s="364"/>
      <c r="L18" s="364"/>
      <c r="M18" s="365">
        <f>SUM(C18:L18)</f>
        <v>0</v>
      </c>
    </row>
    <row r="19" spans="1:13">
      <c r="B19" s="338" t="s">
        <v>252</v>
      </c>
    </row>
    <row r="20" spans="1:13" ht="14.25">
      <c r="B20" s="339" t="s">
        <v>251</v>
      </c>
    </row>
    <row r="21" spans="1:13" ht="15">
      <c r="B21" s="332"/>
    </row>
    <row r="23" spans="1:13" ht="15">
      <c r="B23" s="332" t="s">
        <v>250</v>
      </c>
    </row>
    <row r="24" spans="1:13">
      <c r="B24" s="340" t="s">
        <v>249</v>
      </c>
      <c r="C24" s="341"/>
      <c r="D24" s="341"/>
      <c r="E24" s="342"/>
      <c r="F24" s="343">
        <f>'Asset Default Risk'!C55-'Asset Default Risk'!C45-'Asset Default Risk'!C29</f>
        <v>0</v>
      </c>
    </row>
    <row r="25" spans="1:13">
      <c r="B25" s="344" t="s">
        <v>248</v>
      </c>
      <c r="C25" s="345"/>
      <c r="D25" s="345"/>
      <c r="E25" s="346"/>
      <c r="F25" s="347"/>
    </row>
    <row r="26" spans="1:13">
      <c r="B26" s="348" t="s">
        <v>247</v>
      </c>
      <c r="C26" s="349"/>
      <c r="D26" s="349"/>
      <c r="E26" s="350"/>
      <c r="F26" s="367">
        <f>IF('Regulatory Capital Ratio'!$C$2 = "Domestic",'Capital Avail - Domestic'!E57,0)</f>
        <v>0</v>
      </c>
      <c r="I26" s="351"/>
    </row>
    <row r="27" spans="1:13">
      <c r="B27" s="348" t="s">
        <v>246</v>
      </c>
      <c r="C27" s="349"/>
      <c r="D27" s="349"/>
      <c r="E27" s="350"/>
      <c r="F27" s="367">
        <f>IF('Regulatory Capital Ratio'!$C$2 = "Domestic",'Capital Avail - Domestic'!E58,0)</f>
        <v>0</v>
      </c>
      <c r="I27" s="351"/>
    </row>
    <row r="28" spans="1:13">
      <c r="B28" s="348" t="s">
        <v>245</v>
      </c>
      <c r="C28" s="349"/>
      <c r="D28" s="349"/>
      <c r="E28" s="350"/>
      <c r="F28" s="367">
        <f>IF('Regulatory Capital Ratio'!$C$2 = "Domestic",'Capital Avail - Domestic'!E59,0)</f>
        <v>0</v>
      </c>
      <c r="I28" s="351"/>
    </row>
    <row r="29" spans="1:13">
      <c r="B29" s="348" t="s">
        <v>244</v>
      </c>
      <c r="C29" s="349"/>
      <c r="D29" s="349"/>
      <c r="E29" s="350"/>
      <c r="F29" s="367">
        <f>IF('Regulatory Capital Ratio'!$C$2 = "Domestic",'Capital Avail - Domestic'!E60,0)</f>
        <v>0</v>
      </c>
      <c r="I29" s="351"/>
    </row>
    <row r="30" spans="1:13">
      <c r="B30" s="348" t="s">
        <v>243</v>
      </c>
      <c r="C30" s="349"/>
      <c r="D30" s="349"/>
      <c r="E30" s="350"/>
      <c r="F30" s="367">
        <f>IF('Regulatory Capital Ratio'!$C$2 = "Domestic",'Capital Avail - Domestic'!E61,0)</f>
        <v>0</v>
      </c>
      <c r="I30" s="351"/>
    </row>
    <row r="31" spans="1:13">
      <c r="B31" s="352" t="s">
        <v>242</v>
      </c>
      <c r="C31" s="349"/>
      <c r="D31" s="349"/>
      <c r="E31" s="350"/>
      <c r="F31" s="31"/>
      <c r="I31" s="351"/>
    </row>
    <row r="32" spans="1:13">
      <c r="B32" s="352" t="s">
        <v>241</v>
      </c>
      <c r="C32" s="349"/>
      <c r="D32" s="349"/>
      <c r="E32" s="350"/>
      <c r="F32" s="31"/>
      <c r="I32" s="351"/>
    </row>
    <row r="33" spans="2:12">
      <c r="B33" s="352" t="s">
        <v>240</v>
      </c>
      <c r="C33" s="353"/>
      <c r="D33" s="353"/>
      <c r="E33" s="354"/>
      <c r="F33" s="355">
        <f>SUM(F24:F31)-F32</f>
        <v>0</v>
      </c>
    </row>
    <row r="34" spans="2:12">
      <c r="B34" s="352" t="s">
        <v>239</v>
      </c>
      <c r="C34" s="356"/>
      <c r="D34" s="353"/>
      <c r="E34" s="354"/>
      <c r="F34" s="366"/>
      <c r="L34" s="357"/>
    </row>
    <row r="35" spans="2:12" s="357" customFormat="1">
      <c r="B35" s="358" t="s">
        <v>238</v>
      </c>
      <c r="C35" s="359"/>
      <c r="D35" s="359"/>
      <c r="E35" s="360"/>
      <c r="F35" s="360">
        <f>F34-F33</f>
        <v>0</v>
      </c>
      <c r="L35" s="331"/>
    </row>
    <row r="37" spans="2:12" ht="15">
      <c r="B37" s="332" t="s">
        <v>237</v>
      </c>
    </row>
    <row r="38" spans="2:12">
      <c r="B38" s="399"/>
      <c r="C38" s="400"/>
      <c r="D38" s="400"/>
      <c r="E38" s="400"/>
      <c r="F38" s="401"/>
    </row>
    <row r="39" spans="2:12">
      <c r="B39" s="402"/>
      <c r="C39" s="403"/>
      <c r="D39" s="403"/>
      <c r="E39" s="403"/>
      <c r="F39" s="404"/>
    </row>
    <row r="40" spans="2:12">
      <c r="B40" s="402"/>
      <c r="C40" s="403"/>
      <c r="D40" s="403"/>
      <c r="E40" s="403"/>
      <c r="F40" s="404"/>
    </row>
    <row r="41" spans="2:12">
      <c r="B41" s="402"/>
      <c r="C41" s="403"/>
      <c r="D41" s="403"/>
      <c r="E41" s="403"/>
      <c r="F41" s="404"/>
    </row>
    <row r="42" spans="2:12">
      <c r="B42" s="402"/>
      <c r="C42" s="403"/>
      <c r="D42" s="403"/>
      <c r="E42" s="403"/>
      <c r="F42" s="404"/>
    </row>
    <row r="43" spans="2:12">
      <c r="B43" s="402"/>
      <c r="C43" s="403"/>
      <c r="D43" s="403"/>
      <c r="E43" s="403"/>
      <c r="F43" s="404"/>
    </row>
    <row r="44" spans="2:12">
      <c r="B44" s="402"/>
      <c r="C44" s="403"/>
      <c r="D44" s="403"/>
      <c r="E44" s="403"/>
      <c r="F44" s="404"/>
    </row>
    <row r="45" spans="2:12">
      <c r="B45" s="402"/>
      <c r="C45" s="403"/>
      <c r="D45" s="403"/>
      <c r="E45" s="403"/>
      <c r="F45" s="404"/>
    </row>
    <row r="46" spans="2:12">
      <c r="B46" s="405"/>
      <c r="C46" s="406"/>
      <c r="D46" s="406"/>
      <c r="E46" s="406"/>
      <c r="F46" s="407"/>
    </row>
    <row r="50" spans="2:13">
      <c r="B50" s="70" t="s">
        <v>336</v>
      </c>
      <c r="C50" s="71"/>
      <c r="D50" s="154"/>
      <c r="E50" s="154"/>
      <c r="F50" s="154"/>
      <c r="G50" s="154"/>
      <c r="H50" s="154"/>
      <c r="I50" s="154"/>
      <c r="J50" s="154"/>
      <c r="K50" s="154"/>
      <c r="L50" s="154"/>
      <c r="M50" s="72"/>
    </row>
    <row r="51" spans="2:13">
      <c r="B51" s="73"/>
      <c r="C51" s="74"/>
      <c r="D51" s="77"/>
      <c r="E51" s="77"/>
      <c r="F51" s="77"/>
      <c r="G51" s="77"/>
      <c r="H51" s="77"/>
      <c r="I51" s="77"/>
      <c r="J51" s="77"/>
      <c r="K51" s="77"/>
      <c r="L51" s="77"/>
      <c r="M51" s="75"/>
    </row>
    <row r="52" spans="2:13">
      <c r="B52" s="76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5"/>
    </row>
    <row r="53" spans="2:13">
      <c r="B53" s="76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5"/>
    </row>
    <row r="54" spans="2:13">
      <c r="B54" s="76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5"/>
    </row>
    <row r="55" spans="2:13">
      <c r="B55" s="76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5"/>
    </row>
    <row r="56" spans="2:13">
      <c r="B56" s="76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5"/>
    </row>
    <row r="57" spans="2:13">
      <c r="B57" s="76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5"/>
    </row>
    <row r="58" spans="2:13">
      <c r="B58" s="76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5"/>
    </row>
    <row r="59" spans="2:13">
      <c r="B59" s="78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80"/>
    </row>
  </sheetData>
  <sheetProtection sheet="1" insertColumns="0"/>
  <mergeCells count="1">
    <mergeCell ref="B38:F46"/>
  </mergeCells>
  <dataValidations count="1">
    <dataValidation type="list" allowBlank="1" showInputMessage="1" showErrorMessage="1" sqref="C12:L12" xr:uid="{C2BFA53B-5506-4B4E-AE57-9E0540F002CF}">
      <formula1>"General Measurement Model, Variable Fee Approach, Premium Allocation Approach"</formula1>
    </dataValidation>
  </dataValidations>
  <pageMargins left="0.7" right="0.7" top="0.75" bottom="0.75" header="0.3" footer="0.3"/>
  <pageSetup orientation="portrait" r:id="rId1"/>
  <customProperties>
    <customPr name="Sheet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FBE61-CC72-4BDD-8BE7-0CFA3BF6DB06}">
  <sheetPr codeName="Sheet13">
    <tabColor rgb="FF7030A0"/>
  </sheetPr>
  <dimension ref="A1:D69"/>
  <sheetViews>
    <sheetView showGridLines="0" workbookViewId="0">
      <selection activeCell="C18" sqref="C18"/>
    </sheetView>
  </sheetViews>
  <sheetFormatPr defaultRowHeight="12.75"/>
  <cols>
    <col min="1" max="1" width="55" style="331" customWidth="1"/>
    <col min="2" max="3" width="15.44140625" style="331" customWidth="1"/>
    <col min="4" max="256" width="9.21875" style="331"/>
    <col min="257" max="257" width="114.88671875" style="331" customWidth="1"/>
    <col min="258" max="258" width="15.21875" style="331" customWidth="1"/>
    <col min="259" max="512" width="9.21875" style="331"/>
    <col min="513" max="513" width="114.88671875" style="331" customWidth="1"/>
    <col min="514" max="514" width="15.21875" style="331" customWidth="1"/>
    <col min="515" max="768" width="9.21875" style="331"/>
    <col min="769" max="769" width="114.88671875" style="331" customWidth="1"/>
    <col min="770" max="770" width="15.21875" style="331" customWidth="1"/>
    <col min="771" max="1024" width="9.21875" style="331"/>
    <col min="1025" max="1025" width="114.88671875" style="331" customWidth="1"/>
    <col min="1026" max="1026" width="15.21875" style="331" customWidth="1"/>
    <col min="1027" max="1280" width="9.21875" style="331"/>
    <col min="1281" max="1281" width="114.88671875" style="331" customWidth="1"/>
    <col min="1282" max="1282" width="15.21875" style="331" customWidth="1"/>
    <col min="1283" max="1536" width="9.21875" style="331"/>
    <col min="1537" max="1537" width="114.88671875" style="331" customWidth="1"/>
    <col min="1538" max="1538" width="15.21875" style="331" customWidth="1"/>
    <col min="1539" max="1792" width="9.21875" style="331"/>
    <col min="1793" max="1793" width="114.88671875" style="331" customWidth="1"/>
    <col min="1794" max="1794" width="15.21875" style="331" customWidth="1"/>
    <col min="1795" max="2048" width="9.21875" style="331"/>
    <col min="2049" max="2049" width="114.88671875" style="331" customWidth="1"/>
    <col min="2050" max="2050" width="15.21875" style="331" customWidth="1"/>
    <col min="2051" max="2304" width="9.21875" style="331"/>
    <col min="2305" max="2305" width="114.88671875" style="331" customWidth="1"/>
    <col min="2306" max="2306" width="15.21875" style="331" customWidth="1"/>
    <col min="2307" max="2560" width="9.21875" style="331"/>
    <col min="2561" max="2561" width="114.88671875" style="331" customWidth="1"/>
    <col min="2562" max="2562" width="15.21875" style="331" customWidth="1"/>
    <col min="2563" max="2816" width="9.21875" style="331"/>
    <col min="2817" max="2817" width="114.88671875" style="331" customWidth="1"/>
    <col min="2818" max="2818" width="15.21875" style="331" customWidth="1"/>
    <col min="2819" max="3072" width="9.21875" style="331"/>
    <col min="3073" max="3073" width="114.88671875" style="331" customWidth="1"/>
    <col min="3074" max="3074" width="15.21875" style="331" customWidth="1"/>
    <col min="3075" max="3328" width="9.21875" style="331"/>
    <col min="3329" max="3329" width="114.88671875" style="331" customWidth="1"/>
    <col min="3330" max="3330" width="15.21875" style="331" customWidth="1"/>
    <col min="3331" max="3584" width="9.21875" style="331"/>
    <col min="3585" max="3585" width="114.88671875" style="331" customWidth="1"/>
    <col min="3586" max="3586" width="15.21875" style="331" customWidth="1"/>
    <col min="3587" max="3840" width="9.21875" style="331"/>
    <col min="3841" max="3841" width="114.88671875" style="331" customWidth="1"/>
    <col min="3842" max="3842" width="15.21875" style="331" customWidth="1"/>
    <col min="3843" max="4096" width="9.21875" style="331"/>
    <col min="4097" max="4097" width="114.88671875" style="331" customWidth="1"/>
    <col min="4098" max="4098" width="15.21875" style="331" customWidth="1"/>
    <col min="4099" max="4352" width="9.21875" style="331"/>
    <col min="4353" max="4353" width="114.88671875" style="331" customWidth="1"/>
    <col min="4354" max="4354" width="15.21875" style="331" customWidth="1"/>
    <col min="4355" max="4608" width="9.21875" style="331"/>
    <col min="4609" max="4609" width="114.88671875" style="331" customWidth="1"/>
    <col min="4610" max="4610" width="15.21875" style="331" customWidth="1"/>
    <col min="4611" max="4864" width="9.21875" style="331"/>
    <col min="4865" max="4865" width="114.88671875" style="331" customWidth="1"/>
    <col min="4866" max="4866" width="15.21875" style="331" customWidth="1"/>
    <col min="4867" max="5120" width="9.21875" style="331"/>
    <col min="5121" max="5121" width="114.88671875" style="331" customWidth="1"/>
    <col min="5122" max="5122" width="15.21875" style="331" customWidth="1"/>
    <col min="5123" max="5376" width="9.21875" style="331"/>
    <col min="5377" max="5377" width="114.88671875" style="331" customWidth="1"/>
    <col min="5378" max="5378" width="15.21875" style="331" customWidth="1"/>
    <col min="5379" max="5632" width="9.21875" style="331"/>
    <col min="5633" max="5633" width="114.88671875" style="331" customWidth="1"/>
    <col min="5634" max="5634" width="15.21875" style="331" customWidth="1"/>
    <col min="5635" max="5888" width="9.21875" style="331"/>
    <col min="5889" max="5889" width="114.88671875" style="331" customWidth="1"/>
    <col min="5890" max="5890" width="15.21875" style="331" customWidth="1"/>
    <col min="5891" max="6144" width="9.21875" style="331"/>
    <col min="6145" max="6145" width="114.88671875" style="331" customWidth="1"/>
    <col min="6146" max="6146" width="15.21875" style="331" customWidth="1"/>
    <col min="6147" max="6400" width="9.21875" style="331"/>
    <col min="6401" max="6401" width="114.88671875" style="331" customWidth="1"/>
    <col min="6402" max="6402" width="15.21875" style="331" customWidth="1"/>
    <col min="6403" max="6656" width="9.21875" style="331"/>
    <col min="6657" max="6657" width="114.88671875" style="331" customWidth="1"/>
    <col min="6658" max="6658" width="15.21875" style="331" customWidth="1"/>
    <col min="6659" max="6912" width="9.21875" style="331"/>
    <col min="6913" max="6913" width="114.88671875" style="331" customWidth="1"/>
    <col min="6914" max="6914" width="15.21875" style="331" customWidth="1"/>
    <col min="6915" max="7168" width="9.21875" style="331"/>
    <col min="7169" max="7169" width="114.88671875" style="331" customWidth="1"/>
    <col min="7170" max="7170" width="15.21875" style="331" customWidth="1"/>
    <col min="7171" max="7424" width="9.21875" style="331"/>
    <col min="7425" max="7425" width="114.88671875" style="331" customWidth="1"/>
    <col min="7426" max="7426" width="15.21875" style="331" customWidth="1"/>
    <col min="7427" max="7680" width="9.21875" style="331"/>
    <col min="7681" max="7681" width="114.88671875" style="331" customWidth="1"/>
    <col min="7682" max="7682" width="15.21875" style="331" customWidth="1"/>
    <col min="7683" max="7936" width="9.21875" style="331"/>
    <col min="7937" max="7937" width="114.88671875" style="331" customWidth="1"/>
    <col min="7938" max="7938" width="15.21875" style="331" customWidth="1"/>
    <col min="7939" max="8192" width="9.21875" style="331"/>
    <col min="8193" max="8193" width="114.88671875" style="331" customWidth="1"/>
    <col min="8194" max="8194" width="15.21875" style="331" customWidth="1"/>
    <col min="8195" max="8448" width="9.21875" style="331"/>
    <col min="8449" max="8449" width="114.88671875" style="331" customWidth="1"/>
    <col min="8450" max="8450" width="15.21875" style="331" customWidth="1"/>
    <col min="8451" max="8704" width="9.21875" style="331"/>
    <col min="8705" max="8705" width="114.88671875" style="331" customWidth="1"/>
    <col min="8706" max="8706" width="15.21875" style="331" customWidth="1"/>
    <col min="8707" max="8960" width="9.21875" style="331"/>
    <col min="8961" max="8961" width="114.88671875" style="331" customWidth="1"/>
    <col min="8962" max="8962" width="15.21875" style="331" customWidth="1"/>
    <col min="8963" max="9216" width="9.21875" style="331"/>
    <col min="9217" max="9217" width="114.88671875" style="331" customWidth="1"/>
    <col min="9218" max="9218" width="15.21875" style="331" customWidth="1"/>
    <col min="9219" max="9472" width="9.21875" style="331"/>
    <col min="9473" max="9473" width="114.88671875" style="331" customWidth="1"/>
    <col min="9474" max="9474" width="15.21875" style="331" customWidth="1"/>
    <col min="9475" max="9728" width="9.21875" style="331"/>
    <col min="9729" max="9729" width="114.88671875" style="331" customWidth="1"/>
    <col min="9730" max="9730" width="15.21875" style="331" customWidth="1"/>
    <col min="9731" max="9984" width="9.21875" style="331"/>
    <col min="9985" max="9985" width="114.88671875" style="331" customWidth="1"/>
    <col min="9986" max="9986" width="15.21875" style="331" customWidth="1"/>
    <col min="9987" max="10240" width="9.21875" style="331"/>
    <col min="10241" max="10241" width="114.88671875" style="331" customWidth="1"/>
    <col min="10242" max="10242" width="15.21875" style="331" customWidth="1"/>
    <col min="10243" max="10496" width="9.21875" style="331"/>
    <col min="10497" max="10497" width="114.88671875" style="331" customWidth="1"/>
    <col min="10498" max="10498" width="15.21875" style="331" customWidth="1"/>
    <col min="10499" max="10752" width="9.21875" style="331"/>
    <col min="10753" max="10753" width="114.88671875" style="331" customWidth="1"/>
    <col min="10754" max="10754" width="15.21875" style="331" customWidth="1"/>
    <col min="10755" max="11008" width="9.21875" style="331"/>
    <col min="11009" max="11009" width="114.88671875" style="331" customWidth="1"/>
    <col min="11010" max="11010" width="15.21875" style="331" customWidth="1"/>
    <col min="11011" max="11264" width="9.21875" style="331"/>
    <col min="11265" max="11265" width="114.88671875" style="331" customWidth="1"/>
    <col min="11266" max="11266" width="15.21875" style="331" customWidth="1"/>
    <col min="11267" max="11520" width="9.21875" style="331"/>
    <col min="11521" max="11521" width="114.88671875" style="331" customWidth="1"/>
    <col min="11522" max="11522" width="15.21875" style="331" customWidth="1"/>
    <col min="11523" max="11776" width="9.21875" style="331"/>
    <col min="11777" max="11777" width="114.88671875" style="331" customWidth="1"/>
    <col min="11778" max="11778" width="15.21875" style="331" customWidth="1"/>
    <col min="11779" max="12032" width="9.21875" style="331"/>
    <col min="12033" max="12033" width="114.88671875" style="331" customWidth="1"/>
    <col min="12034" max="12034" width="15.21875" style="331" customWidth="1"/>
    <col min="12035" max="12288" width="9.21875" style="331"/>
    <col min="12289" max="12289" width="114.88671875" style="331" customWidth="1"/>
    <col min="12290" max="12290" width="15.21875" style="331" customWidth="1"/>
    <col min="12291" max="12544" width="9.21875" style="331"/>
    <col min="12545" max="12545" width="114.88671875" style="331" customWidth="1"/>
    <col min="12546" max="12546" width="15.21875" style="331" customWidth="1"/>
    <col min="12547" max="12800" width="9.21875" style="331"/>
    <col min="12801" max="12801" width="114.88671875" style="331" customWidth="1"/>
    <col min="12802" max="12802" width="15.21875" style="331" customWidth="1"/>
    <col min="12803" max="13056" width="9.21875" style="331"/>
    <col min="13057" max="13057" width="114.88671875" style="331" customWidth="1"/>
    <col min="13058" max="13058" width="15.21875" style="331" customWidth="1"/>
    <col min="13059" max="13312" width="9.21875" style="331"/>
    <col min="13313" max="13313" width="114.88671875" style="331" customWidth="1"/>
    <col min="13314" max="13314" width="15.21875" style="331" customWidth="1"/>
    <col min="13315" max="13568" width="9.21875" style="331"/>
    <col min="13569" max="13569" width="114.88671875" style="331" customWidth="1"/>
    <col min="13570" max="13570" width="15.21875" style="331" customWidth="1"/>
    <col min="13571" max="13824" width="9.21875" style="331"/>
    <col min="13825" max="13825" width="114.88671875" style="331" customWidth="1"/>
    <col min="13826" max="13826" width="15.21875" style="331" customWidth="1"/>
    <col min="13827" max="14080" width="9.21875" style="331"/>
    <col min="14081" max="14081" width="114.88671875" style="331" customWidth="1"/>
    <col min="14082" max="14082" width="15.21875" style="331" customWidth="1"/>
    <col min="14083" max="14336" width="9.21875" style="331"/>
    <col min="14337" max="14337" width="114.88671875" style="331" customWidth="1"/>
    <col min="14338" max="14338" width="15.21875" style="331" customWidth="1"/>
    <col min="14339" max="14592" width="9.21875" style="331"/>
    <col min="14593" max="14593" width="114.88671875" style="331" customWidth="1"/>
    <col min="14594" max="14594" width="15.21875" style="331" customWidth="1"/>
    <col min="14595" max="14848" width="9.21875" style="331"/>
    <col min="14849" max="14849" width="114.88671875" style="331" customWidth="1"/>
    <col min="14850" max="14850" width="15.21875" style="331" customWidth="1"/>
    <col min="14851" max="15104" width="9.21875" style="331"/>
    <col min="15105" max="15105" width="114.88671875" style="331" customWidth="1"/>
    <col min="15106" max="15106" width="15.21875" style="331" customWidth="1"/>
    <col min="15107" max="15360" width="9.21875" style="331"/>
    <col min="15361" max="15361" width="114.88671875" style="331" customWidth="1"/>
    <col min="15362" max="15362" width="15.21875" style="331" customWidth="1"/>
    <col min="15363" max="15616" width="9.21875" style="331"/>
    <col min="15617" max="15617" width="114.88671875" style="331" customWidth="1"/>
    <col min="15618" max="15618" width="15.21875" style="331" customWidth="1"/>
    <col min="15619" max="15872" width="9.21875" style="331"/>
    <col min="15873" max="15873" width="114.88671875" style="331" customWidth="1"/>
    <col min="15874" max="15874" width="15.21875" style="331" customWidth="1"/>
    <col min="15875" max="16128" width="9.21875" style="331"/>
    <col min="16129" max="16129" width="114.88671875" style="331" customWidth="1"/>
    <col min="16130" max="16130" width="15.21875" style="331" customWidth="1"/>
    <col min="16131" max="16384" width="9.21875" style="331"/>
  </cols>
  <sheetData>
    <row r="1" spans="1:4" s="81" customFormat="1" ht="23.25">
      <c r="A1" s="32" t="s">
        <v>274</v>
      </c>
      <c r="B1" s="33"/>
      <c r="C1" s="67" t="str">
        <f>'Regulatory Capital Ratio'!C1</f>
        <v>Insurer Name</v>
      </c>
    </row>
    <row r="2" spans="1:4" customFormat="1" ht="15">
      <c r="A2" s="35" t="s">
        <v>275</v>
      </c>
      <c r="B2" s="36"/>
      <c r="C2" s="68" t="str">
        <f>'Regulatory Capital Ratio'!C2</f>
        <v>Domestic</v>
      </c>
    </row>
    <row r="3" spans="1:4" s="81" customFormat="1" ht="15">
      <c r="A3" s="37" t="s">
        <v>273</v>
      </c>
      <c r="B3" s="38"/>
      <c r="C3" s="69">
        <f>'Regulatory Capital Ratio'!C3</f>
        <v>46022</v>
      </c>
      <c r="D3" s="82"/>
    </row>
    <row r="4" spans="1:4" s="81" customFormat="1" ht="15.75">
      <c r="A4" s="40" t="s">
        <v>276</v>
      </c>
      <c r="B4" s="41"/>
      <c r="C4" s="42"/>
      <c r="D4" s="82"/>
    </row>
    <row r="5" spans="1:4" s="81" customFormat="1" ht="14.25"/>
    <row r="6" spans="1:4" ht="18">
      <c r="A6" s="412" t="s">
        <v>278</v>
      </c>
      <c r="B6" s="412"/>
    </row>
    <row r="7" spans="1:4" ht="18">
      <c r="A7" s="412" t="s">
        <v>279</v>
      </c>
      <c r="B7" s="412"/>
    </row>
    <row r="9" spans="1:4" ht="15.75">
      <c r="A9" s="413" t="s">
        <v>34</v>
      </c>
      <c r="B9" s="414"/>
    </row>
    <row r="10" spans="1:4" ht="15">
      <c r="A10" s="368" t="s">
        <v>280</v>
      </c>
      <c r="B10" s="374"/>
    </row>
    <row r="11" spans="1:4" ht="15">
      <c r="A11" s="368" t="s">
        <v>281</v>
      </c>
      <c r="B11" s="374"/>
    </row>
    <row r="12" spans="1:4" ht="15">
      <c r="A12" s="368" t="s">
        <v>282</v>
      </c>
      <c r="B12" s="374"/>
    </row>
    <row r="13" spans="1:4" ht="15">
      <c r="A13" s="368" t="s">
        <v>283</v>
      </c>
      <c r="B13" s="374"/>
    </row>
    <row r="14" spans="1:4" ht="15">
      <c r="A14" s="368" t="s">
        <v>284</v>
      </c>
      <c r="B14" s="374"/>
    </row>
    <row r="15" spans="1:4" ht="15">
      <c r="A15" s="368" t="s">
        <v>285</v>
      </c>
      <c r="B15" s="374"/>
    </row>
    <row r="16" spans="1:4" ht="15">
      <c r="A16" s="368" t="s">
        <v>286</v>
      </c>
      <c r="B16" s="374"/>
    </row>
    <row r="17" spans="1:2" ht="15">
      <c r="A17" s="368" t="s">
        <v>287</v>
      </c>
      <c r="B17" s="374"/>
    </row>
    <row r="18" spans="1:2" ht="15">
      <c r="A18" s="368" t="s">
        <v>288</v>
      </c>
      <c r="B18" s="374"/>
    </row>
    <row r="19" spans="1:2" ht="15">
      <c r="A19" s="368" t="s">
        <v>289</v>
      </c>
      <c r="B19" s="374"/>
    </row>
    <row r="20" spans="1:2" ht="15">
      <c r="A20" s="368" t="s">
        <v>290</v>
      </c>
      <c r="B20" s="374"/>
    </row>
    <row r="21" spans="1:2" ht="15">
      <c r="A21" s="368" t="s">
        <v>291</v>
      </c>
      <c r="B21" s="374"/>
    </row>
    <row r="22" spans="1:2" ht="15">
      <c r="A22" s="368" t="s">
        <v>292</v>
      </c>
      <c r="B22" s="374"/>
    </row>
    <row r="23" spans="1:2" ht="15">
      <c r="A23" s="368" t="s">
        <v>293</v>
      </c>
      <c r="B23" s="374"/>
    </row>
    <row r="24" spans="1:2" ht="15">
      <c r="A24" s="368" t="s">
        <v>294</v>
      </c>
      <c r="B24" s="374"/>
    </row>
    <row r="25" spans="1:2" ht="15">
      <c r="A25" s="341" t="s">
        <v>295</v>
      </c>
      <c r="B25" s="374"/>
    </row>
    <row r="26" spans="1:2" ht="15">
      <c r="A26" s="341" t="s">
        <v>296</v>
      </c>
      <c r="B26" s="374"/>
    </row>
    <row r="27" spans="1:2" ht="15">
      <c r="A27" s="341" t="s">
        <v>83</v>
      </c>
      <c r="B27" s="374"/>
    </row>
    <row r="28" spans="1:2" ht="16.5" thickBot="1">
      <c r="A28" s="369" t="s">
        <v>297</v>
      </c>
      <c r="B28" s="370">
        <f>SUM(B10:B27)</f>
        <v>0</v>
      </c>
    </row>
    <row r="29" spans="1:2" ht="13.5" thickTop="1">
      <c r="A29" s="371"/>
    </row>
    <row r="30" spans="1:2" ht="15.75">
      <c r="A30" s="413" t="s">
        <v>298</v>
      </c>
      <c r="B30" s="414"/>
    </row>
    <row r="31" spans="1:2" ht="15">
      <c r="A31" s="368" t="s">
        <v>299</v>
      </c>
      <c r="B31" s="374"/>
    </row>
    <row r="32" spans="1:2" ht="15">
      <c r="A32" s="368" t="s">
        <v>300</v>
      </c>
      <c r="B32" s="374"/>
    </row>
    <row r="33" spans="1:2" ht="15">
      <c r="A33" s="368" t="s">
        <v>301</v>
      </c>
      <c r="B33" s="374"/>
    </row>
    <row r="34" spans="1:2" ht="15">
      <c r="A34" s="368" t="s">
        <v>302</v>
      </c>
      <c r="B34" s="374"/>
    </row>
    <row r="35" spans="1:2" ht="15">
      <c r="A35" s="368" t="s">
        <v>303</v>
      </c>
      <c r="B35" s="374"/>
    </row>
    <row r="36" spans="1:2" ht="15">
      <c r="A36" s="368" t="s">
        <v>304</v>
      </c>
      <c r="B36" s="374"/>
    </row>
    <row r="37" spans="1:2" ht="15">
      <c r="A37" s="368" t="s">
        <v>305</v>
      </c>
      <c r="B37" s="374"/>
    </row>
    <row r="38" spans="1:2" ht="15">
      <c r="A38" s="368" t="s">
        <v>306</v>
      </c>
      <c r="B38" s="374"/>
    </row>
    <row r="39" spans="1:2" ht="15">
      <c r="A39" s="368" t="s">
        <v>307</v>
      </c>
      <c r="B39" s="374"/>
    </row>
    <row r="40" spans="1:2" ht="15">
      <c r="A40" s="368" t="s">
        <v>308</v>
      </c>
      <c r="B40" s="374"/>
    </row>
    <row r="41" spans="1:2" ht="15">
      <c r="A41" s="368" t="s">
        <v>309</v>
      </c>
      <c r="B41" s="374"/>
    </row>
    <row r="42" spans="1:2" ht="15">
      <c r="A42" s="368" t="s">
        <v>310</v>
      </c>
      <c r="B42" s="374"/>
    </row>
    <row r="43" spans="1:2" ht="16.5" thickBot="1">
      <c r="A43" s="369" t="s">
        <v>311</v>
      </c>
      <c r="B43" s="370">
        <f>SUM(B31:B42)</f>
        <v>0</v>
      </c>
    </row>
    <row r="44" spans="1:2" ht="16.5" thickTop="1">
      <c r="A44" s="413" t="s">
        <v>312</v>
      </c>
      <c r="B44" s="414"/>
    </row>
    <row r="45" spans="1:2" ht="15">
      <c r="A45" s="368" t="s">
        <v>313</v>
      </c>
      <c r="B45" s="374"/>
    </row>
    <row r="46" spans="1:2" ht="15">
      <c r="A46" s="368" t="s">
        <v>77</v>
      </c>
      <c r="B46" s="374"/>
    </row>
    <row r="47" spans="1:2" ht="15">
      <c r="A47" s="368" t="s">
        <v>314</v>
      </c>
      <c r="B47" s="374"/>
    </row>
    <row r="48" spans="1:2" ht="15">
      <c r="A48" s="372" t="s">
        <v>315</v>
      </c>
      <c r="B48" s="373">
        <f>SUM(B45:B47)</f>
        <v>0</v>
      </c>
    </row>
    <row r="49" spans="1:2" ht="15">
      <c r="A49" s="372" t="s">
        <v>316</v>
      </c>
      <c r="B49" s="374"/>
    </row>
    <row r="50" spans="1:2" ht="16.5" thickBot="1">
      <c r="A50" s="369" t="s">
        <v>317</v>
      </c>
      <c r="B50" s="370">
        <f>B48+B49</f>
        <v>0</v>
      </c>
    </row>
    <row r="51" spans="1:2" ht="17.25" thickTop="1" thickBot="1">
      <c r="A51" s="369" t="s">
        <v>318</v>
      </c>
      <c r="B51" s="370">
        <f>B43+B50</f>
        <v>0</v>
      </c>
    </row>
    <row r="52" spans="1:2" ht="13.5" thickTop="1"/>
    <row r="60" spans="1:2">
      <c r="A60" s="70" t="s">
        <v>336</v>
      </c>
      <c r="B60" s="72"/>
    </row>
    <row r="61" spans="1:2">
      <c r="A61" s="73"/>
      <c r="B61" s="75"/>
    </row>
    <row r="62" spans="1:2">
      <c r="A62" s="76"/>
      <c r="B62" s="75"/>
    </row>
    <row r="63" spans="1:2">
      <c r="A63" s="76"/>
      <c r="B63" s="75"/>
    </row>
    <row r="64" spans="1:2">
      <c r="A64" s="76"/>
      <c r="B64" s="75"/>
    </row>
    <row r="65" spans="1:2">
      <c r="A65" s="76"/>
      <c r="B65" s="75"/>
    </row>
    <row r="66" spans="1:2">
      <c r="A66" s="76"/>
      <c r="B66" s="75"/>
    </row>
    <row r="67" spans="1:2">
      <c r="A67" s="76"/>
      <c r="B67" s="75"/>
    </row>
    <row r="68" spans="1:2">
      <c r="A68" s="76"/>
      <c r="B68" s="75"/>
    </row>
    <row r="69" spans="1:2">
      <c r="A69" s="78"/>
      <c r="B69" s="80"/>
    </row>
  </sheetData>
  <sheetProtection sheet="1" objects="1" scenarios="1"/>
  <mergeCells count="5">
    <mergeCell ref="A6:B6"/>
    <mergeCell ref="A7:B7"/>
    <mergeCell ref="A9:B9"/>
    <mergeCell ref="A30:B30"/>
    <mergeCell ref="A44:B44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F3C8D-6AE5-45B6-B4D7-80A59896954F}">
  <sheetPr codeName="Sheet14">
    <tabColor rgb="FF7030A0"/>
  </sheetPr>
  <dimension ref="A1:H109"/>
  <sheetViews>
    <sheetView showGridLines="0" workbookViewId="0"/>
  </sheetViews>
  <sheetFormatPr defaultRowHeight="12.75"/>
  <cols>
    <col min="1" max="1" width="31.33203125" style="375" customWidth="1"/>
    <col min="2" max="2" width="9.21875" style="375"/>
    <col min="3" max="3" width="14.5546875" style="375" customWidth="1"/>
    <col min="4" max="4" width="14.33203125" style="375" customWidth="1"/>
    <col min="5" max="7" width="12.5546875" style="375" customWidth="1"/>
    <col min="8" max="8" width="13.33203125" style="375" customWidth="1"/>
    <col min="9" max="259" width="9.21875" style="375"/>
    <col min="260" max="260" width="9.33203125" style="375" customWidth="1"/>
    <col min="261" max="263" width="9.21875" style="375"/>
    <col min="264" max="264" width="8.6640625" style="375" customWidth="1"/>
    <col min="265" max="515" width="9.21875" style="375"/>
    <col min="516" max="516" width="9.33203125" style="375" customWidth="1"/>
    <col min="517" max="519" width="9.21875" style="375"/>
    <col min="520" max="520" width="8.6640625" style="375" customWidth="1"/>
    <col min="521" max="771" width="9.21875" style="375"/>
    <col min="772" max="772" width="9.33203125" style="375" customWidth="1"/>
    <col min="773" max="775" width="9.21875" style="375"/>
    <col min="776" max="776" width="8.6640625" style="375" customWidth="1"/>
    <col min="777" max="1027" width="9.21875" style="375"/>
    <col min="1028" max="1028" width="9.33203125" style="375" customWidth="1"/>
    <col min="1029" max="1031" width="9.21875" style="375"/>
    <col min="1032" max="1032" width="8.6640625" style="375" customWidth="1"/>
    <col min="1033" max="1283" width="9.21875" style="375"/>
    <col min="1284" max="1284" width="9.33203125" style="375" customWidth="1"/>
    <col min="1285" max="1287" width="9.21875" style="375"/>
    <col min="1288" max="1288" width="8.6640625" style="375" customWidth="1"/>
    <col min="1289" max="1539" width="9.21875" style="375"/>
    <col min="1540" max="1540" width="9.33203125" style="375" customWidth="1"/>
    <col min="1541" max="1543" width="9.21875" style="375"/>
    <col min="1544" max="1544" width="8.6640625" style="375" customWidth="1"/>
    <col min="1545" max="1795" width="9.21875" style="375"/>
    <col min="1796" max="1796" width="9.33203125" style="375" customWidth="1"/>
    <col min="1797" max="1799" width="9.21875" style="375"/>
    <col min="1800" max="1800" width="8.6640625" style="375" customWidth="1"/>
    <col min="1801" max="2051" width="9.21875" style="375"/>
    <col min="2052" max="2052" width="9.33203125" style="375" customWidth="1"/>
    <col min="2053" max="2055" width="9.21875" style="375"/>
    <col min="2056" max="2056" width="8.6640625" style="375" customWidth="1"/>
    <col min="2057" max="2307" width="9.21875" style="375"/>
    <col min="2308" max="2308" width="9.33203125" style="375" customWidth="1"/>
    <col min="2309" max="2311" width="9.21875" style="375"/>
    <col min="2312" max="2312" width="8.6640625" style="375" customWidth="1"/>
    <col min="2313" max="2563" width="9.21875" style="375"/>
    <col min="2564" max="2564" width="9.33203125" style="375" customWidth="1"/>
    <col min="2565" max="2567" width="9.21875" style="375"/>
    <col min="2568" max="2568" width="8.6640625" style="375" customWidth="1"/>
    <col min="2569" max="2819" width="9.21875" style="375"/>
    <col min="2820" max="2820" width="9.33203125" style="375" customWidth="1"/>
    <col min="2821" max="2823" width="9.21875" style="375"/>
    <col min="2824" max="2824" width="8.6640625" style="375" customWidth="1"/>
    <col min="2825" max="3075" width="9.21875" style="375"/>
    <col min="3076" max="3076" width="9.33203125" style="375" customWidth="1"/>
    <col min="3077" max="3079" width="9.21875" style="375"/>
    <col min="3080" max="3080" width="8.6640625" style="375" customWidth="1"/>
    <col min="3081" max="3331" width="9.21875" style="375"/>
    <col min="3332" max="3332" width="9.33203125" style="375" customWidth="1"/>
    <col min="3333" max="3335" width="9.21875" style="375"/>
    <col min="3336" max="3336" width="8.6640625" style="375" customWidth="1"/>
    <col min="3337" max="3587" width="9.21875" style="375"/>
    <col min="3588" max="3588" width="9.33203125" style="375" customWidth="1"/>
    <col min="3589" max="3591" width="9.21875" style="375"/>
    <col min="3592" max="3592" width="8.6640625" style="375" customWidth="1"/>
    <col min="3593" max="3843" width="9.21875" style="375"/>
    <col min="3844" max="3844" width="9.33203125" style="375" customWidth="1"/>
    <col min="3845" max="3847" width="9.21875" style="375"/>
    <col min="3848" max="3848" width="8.6640625" style="375" customWidth="1"/>
    <col min="3849" max="4099" width="9.21875" style="375"/>
    <col min="4100" max="4100" width="9.33203125" style="375" customWidth="1"/>
    <col min="4101" max="4103" width="9.21875" style="375"/>
    <col min="4104" max="4104" width="8.6640625" style="375" customWidth="1"/>
    <col min="4105" max="4355" width="9.21875" style="375"/>
    <col min="4356" max="4356" width="9.33203125" style="375" customWidth="1"/>
    <col min="4357" max="4359" width="9.21875" style="375"/>
    <col min="4360" max="4360" width="8.6640625" style="375" customWidth="1"/>
    <col min="4361" max="4611" width="9.21875" style="375"/>
    <col min="4612" max="4612" width="9.33203125" style="375" customWidth="1"/>
    <col min="4613" max="4615" width="9.21875" style="375"/>
    <col min="4616" max="4616" width="8.6640625" style="375" customWidth="1"/>
    <col min="4617" max="4867" width="9.21875" style="375"/>
    <col min="4868" max="4868" width="9.33203125" style="375" customWidth="1"/>
    <col min="4869" max="4871" width="9.21875" style="375"/>
    <col min="4872" max="4872" width="8.6640625" style="375" customWidth="1"/>
    <col min="4873" max="5123" width="9.21875" style="375"/>
    <col min="5124" max="5124" width="9.33203125" style="375" customWidth="1"/>
    <col min="5125" max="5127" width="9.21875" style="375"/>
    <col min="5128" max="5128" width="8.6640625" style="375" customWidth="1"/>
    <col min="5129" max="5379" width="9.21875" style="375"/>
    <col min="5380" max="5380" width="9.33203125" style="375" customWidth="1"/>
    <col min="5381" max="5383" width="9.21875" style="375"/>
    <col min="5384" max="5384" width="8.6640625" style="375" customWidth="1"/>
    <col min="5385" max="5635" width="9.21875" style="375"/>
    <col min="5636" max="5636" width="9.33203125" style="375" customWidth="1"/>
    <col min="5637" max="5639" width="9.21875" style="375"/>
    <col min="5640" max="5640" width="8.6640625" style="375" customWidth="1"/>
    <col min="5641" max="5891" width="9.21875" style="375"/>
    <col min="5892" max="5892" width="9.33203125" style="375" customWidth="1"/>
    <col min="5893" max="5895" width="9.21875" style="375"/>
    <col min="5896" max="5896" width="8.6640625" style="375" customWidth="1"/>
    <col min="5897" max="6147" width="9.21875" style="375"/>
    <col min="6148" max="6148" width="9.33203125" style="375" customWidth="1"/>
    <col min="6149" max="6151" width="9.21875" style="375"/>
    <col min="6152" max="6152" width="8.6640625" style="375" customWidth="1"/>
    <col min="6153" max="6403" width="9.21875" style="375"/>
    <col min="6404" max="6404" width="9.33203125" style="375" customWidth="1"/>
    <col min="6405" max="6407" width="9.21875" style="375"/>
    <col min="6408" max="6408" width="8.6640625" style="375" customWidth="1"/>
    <col min="6409" max="6659" width="9.21875" style="375"/>
    <col min="6660" max="6660" width="9.33203125" style="375" customWidth="1"/>
    <col min="6661" max="6663" width="9.21875" style="375"/>
    <col min="6664" max="6664" width="8.6640625" style="375" customWidth="1"/>
    <col min="6665" max="6915" width="9.21875" style="375"/>
    <col min="6916" max="6916" width="9.33203125" style="375" customWidth="1"/>
    <col min="6917" max="6919" width="9.21875" style="375"/>
    <col min="6920" max="6920" width="8.6640625" style="375" customWidth="1"/>
    <col min="6921" max="7171" width="9.21875" style="375"/>
    <col min="7172" max="7172" width="9.33203125" style="375" customWidth="1"/>
    <col min="7173" max="7175" width="9.21875" style="375"/>
    <col min="7176" max="7176" width="8.6640625" style="375" customWidth="1"/>
    <col min="7177" max="7427" width="9.21875" style="375"/>
    <col min="7428" max="7428" width="9.33203125" style="375" customWidth="1"/>
    <col min="7429" max="7431" width="9.21875" style="375"/>
    <col min="7432" max="7432" width="8.6640625" style="375" customWidth="1"/>
    <col min="7433" max="7683" width="9.21875" style="375"/>
    <col min="7684" max="7684" width="9.33203125" style="375" customWidth="1"/>
    <col min="7685" max="7687" width="9.21875" style="375"/>
    <col min="7688" max="7688" width="8.6640625" style="375" customWidth="1"/>
    <col min="7689" max="7939" width="9.21875" style="375"/>
    <col min="7940" max="7940" width="9.33203125" style="375" customWidth="1"/>
    <col min="7941" max="7943" width="9.21875" style="375"/>
    <col min="7944" max="7944" width="8.6640625" style="375" customWidth="1"/>
    <col min="7945" max="8195" width="9.21875" style="375"/>
    <col min="8196" max="8196" width="9.33203125" style="375" customWidth="1"/>
    <col min="8197" max="8199" width="9.21875" style="375"/>
    <col min="8200" max="8200" width="8.6640625" style="375" customWidth="1"/>
    <col min="8201" max="8451" width="9.21875" style="375"/>
    <col min="8452" max="8452" width="9.33203125" style="375" customWidth="1"/>
    <col min="8453" max="8455" width="9.21875" style="375"/>
    <col min="8456" max="8456" width="8.6640625" style="375" customWidth="1"/>
    <col min="8457" max="8707" width="9.21875" style="375"/>
    <col min="8708" max="8708" width="9.33203125" style="375" customWidth="1"/>
    <col min="8709" max="8711" width="9.21875" style="375"/>
    <col min="8712" max="8712" width="8.6640625" style="375" customWidth="1"/>
    <col min="8713" max="8963" width="9.21875" style="375"/>
    <col min="8964" max="8964" width="9.33203125" style="375" customWidth="1"/>
    <col min="8965" max="8967" width="9.21875" style="375"/>
    <col min="8968" max="8968" width="8.6640625" style="375" customWidth="1"/>
    <col min="8969" max="9219" width="9.21875" style="375"/>
    <col min="9220" max="9220" width="9.33203125" style="375" customWidth="1"/>
    <col min="9221" max="9223" width="9.21875" style="375"/>
    <col min="9224" max="9224" width="8.6640625" style="375" customWidth="1"/>
    <col min="9225" max="9475" width="9.21875" style="375"/>
    <col min="9476" max="9476" width="9.33203125" style="375" customWidth="1"/>
    <col min="9477" max="9479" width="9.21875" style="375"/>
    <col min="9480" max="9480" width="8.6640625" style="375" customWidth="1"/>
    <col min="9481" max="9731" width="9.21875" style="375"/>
    <col min="9732" max="9732" width="9.33203125" style="375" customWidth="1"/>
    <col min="9733" max="9735" width="9.21875" style="375"/>
    <col min="9736" max="9736" width="8.6640625" style="375" customWidth="1"/>
    <col min="9737" max="9987" width="9.21875" style="375"/>
    <col min="9988" max="9988" width="9.33203125" style="375" customWidth="1"/>
    <col min="9989" max="9991" width="9.21875" style="375"/>
    <col min="9992" max="9992" width="8.6640625" style="375" customWidth="1"/>
    <col min="9993" max="10243" width="9.21875" style="375"/>
    <col min="10244" max="10244" width="9.33203125" style="375" customWidth="1"/>
    <col min="10245" max="10247" width="9.21875" style="375"/>
    <col min="10248" max="10248" width="8.6640625" style="375" customWidth="1"/>
    <col min="10249" max="10499" width="9.21875" style="375"/>
    <col min="10500" max="10500" width="9.33203125" style="375" customWidth="1"/>
    <col min="10501" max="10503" width="9.21875" style="375"/>
    <col min="10504" max="10504" width="8.6640625" style="375" customWidth="1"/>
    <col min="10505" max="10755" width="9.21875" style="375"/>
    <col min="10756" max="10756" width="9.33203125" style="375" customWidth="1"/>
    <col min="10757" max="10759" width="9.21875" style="375"/>
    <col min="10760" max="10760" width="8.6640625" style="375" customWidth="1"/>
    <col min="10761" max="11011" width="9.21875" style="375"/>
    <col min="11012" max="11012" width="9.33203125" style="375" customWidth="1"/>
    <col min="11013" max="11015" width="9.21875" style="375"/>
    <col min="11016" max="11016" width="8.6640625" style="375" customWidth="1"/>
    <col min="11017" max="11267" width="9.21875" style="375"/>
    <col min="11268" max="11268" width="9.33203125" style="375" customWidth="1"/>
    <col min="11269" max="11271" width="9.21875" style="375"/>
    <col min="11272" max="11272" width="8.6640625" style="375" customWidth="1"/>
    <col min="11273" max="11523" width="9.21875" style="375"/>
    <col min="11524" max="11524" width="9.33203125" style="375" customWidth="1"/>
    <col min="11525" max="11527" width="9.21875" style="375"/>
    <col min="11528" max="11528" width="8.6640625" style="375" customWidth="1"/>
    <col min="11529" max="11779" width="9.21875" style="375"/>
    <col min="11780" max="11780" width="9.33203125" style="375" customWidth="1"/>
    <col min="11781" max="11783" width="9.21875" style="375"/>
    <col min="11784" max="11784" width="8.6640625" style="375" customWidth="1"/>
    <col min="11785" max="12035" width="9.21875" style="375"/>
    <col min="12036" max="12036" width="9.33203125" style="375" customWidth="1"/>
    <col min="12037" max="12039" width="9.21875" style="375"/>
    <col min="12040" max="12040" width="8.6640625" style="375" customWidth="1"/>
    <col min="12041" max="12291" width="9.21875" style="375"/>
    <col min="12292" max="12292" width="9.33203125" style="375" customWidth="1"/>
    <col min="12293" max="12295" width="9.21875" style="375"/>
    <col min="12296" max="12296" width="8.6640625" style="375" customWidth="1"/>
    <col min="12297" max="12547" width="9.21875" style="375"/>
    <col min="12548" max="12548" width="9.33203125" style="375" customWidth="1"/>
    <col min="12549" max="12551" width="9.21875" style="375"/>
    <col min="12552" max="12552" width="8.6640625" style="375" customWidth="1"/>
    <col min="12553" max="12803" width="9.21875" style="375"/>
    <col min="12804" max="12804" width="9.33203125" style="375" customWidth="1"/>
    <col min="12805" max="12807" width="9.21875" style="375"/>
    <col min="12808" max="12808" width="8.6640625" style="375" customWidth="1"/>
    <col min="12809" max="13059" width="9.21875" style="375"/>
    <col min="13060" max="13060" width="9.33203125" style="375" customWidth="1"/>
    <col min="13061" max="13063" width="9.21875" style="375"/>
    <col min="13064" max="13064" width="8.6640625" style="375" customWidth="1"/>
    <col min="13065" max="13315" width="9.21875" style="375"/>
    <col min="13316" max="13316" width="9.33203125" style="375" customWidth="1"/>
    <col min="13317" max="13319" width="9.21875" style="375"/>
    <col min="13320" max="13320" width="8.6640625" style="375" customWidth="1"/>
    <col min="13321" max="13571" width="9.21875" style="375"/>
    <col min="13572" max="13572" width="9.33203125" style="375" customWidth="1"/>
    <col min="13573" max="13575" width="9.21875" style="375"/>
    <col min="13576" max="13576" width="8.6640625" style="375" customWidth="1"/>
    <col min="13577" max="13827" width="9.21875" style="375"/>
    <col min="13828" max="13828" width="9.33203125" style="375" customWidth="1"/>
    <col min="13829" max="13831" width="9.21875" style="375"/>
    <col min="13832" max="13832" width="8.6640625" style="375" customWidth="1"/>
    <col min="13833" max="14083" width="9.21875" style="375"/>
    <col min="14084" max="14084" width="9.33203125" style="375" customWidth="1"/>
    <col min="14085" max="14087" width="9.21875" style="375"/>
    <col min="14088" max="14088" width="8.6640625" style="375" customWidth="1"/>
    <col min="14089" max="14339" width="9.21875" style="375"/>
    <col min="14340" max="14340" width="9.33203125" style="375" customWidth="1"/>
    <col min="14341" max="14343" width="9.21875" style="375"/>
    <col min="14344" max="14344" width="8.6640625" style="375" customWidth="1"/>
    <col min="14345" max="14595" width="9.21875" style="375"/>
    <col min="14596" max="14596" width="9.33203125" style="375" customWidth="1"/>
    <col min="14597" max="14599" width="9.21875" style="375"/>
    <col min="14600" max="14600" width="8.6640625" style="375" customWidth="1"/>
    <col min="14601" max="14851" width="9.21875" style="375"/>
    <col min="14852" max="14852" width="9.33203125" style="375" customWidth="1"/>
    <col min="14853" max="14855" width="9.21875" style="375"/>
    <col min="14856" max="14856" width="8.6640625" style="375" customWidth="1"/>
    <col min="14857" max="15107" width="9.21875" style="375"/>
    <col min="15108" max="15108" width="9.33203125" style="375" customWidth="1"/>
    <col min="15109" max="15111" width="9.21875" style="375"/>
    <col min="15112" max="15112" width="8.6640625" style="375" customWidth="1"/>
    <col min="15113" max="15363" width="9.21875" style="375"/>
    <col min="15364" max="15364" width="9.33203125" style="375" customWidth="1"/>
    <col min="15365" max="15367" width="9.21875" style="375"/>
    <col min="15368" max="15368" width="8.6640625" style="375" customWidth="1"/>
    <col min="15369" max="15619" width="9.21875" style="375"/>
    <col min="15620" max="15620" width="9.33203125" style="375" customWidth="1"/>
    <col min="15621" max="15623" width="9.21875" style="375"/>
    <col min="15624" max="15624" width="8.6640625" style="375" customWidth="1"/>
    <col min="15625" max="15875" width="9.21875" style="375"/>
    <col min="15876" max="15876" width="9.33203125" style="375" customWidth="1"/>
    <col min="15877" max="15879" width="9.21875" style="375"/>
    <col min="15880" max="15880" width="8.6640625" style="375" customWidth="1"/>
    <col min="15881" max="16131" width="9.21875" style="375"/>
    <col min="16132" max="16132" width="9.33203125" style="375" customWidth="1"/>
    <col min="16133" max="16135" width="9.21875" style="375"/>
    <col min="16136" max="16136" width="8.6640625" style="375" customWidth="1"/>
    <col min="16137" max="16384" width="9.21875" style="375"/>
  </cols>
  <sheetData>
    <row r="1" spans="1:8" s="81" customFormat="1" ht="23.25">
      <c r="A1" s="32" t="s">
        <v>274</v>
      </c>
      <c r="B1" s="33"/>
      <c r="C1" s="67" t="str">
        <f>'Regulatory Capital Ratio'!C1</f>
        <v>Insurer Name</v>
      </c>
    </row>
    <row r="2" spans="1:8" customFormat="1" ht="15">
      <c r="A2" s="35" t="s">
        <v>275</v>
      </c>
      <c r="B2" s="36"/>
      <c r="C2" s="68" t="str">
        <f>'Regulatory Capital Ratio'!C2</f>
        <v>Domestic</v>
      </c>
    </row>
    <row r="3" spans="1:8" s="81" customFormat="1" ht="15">
      <c r="A3" s="37" t="s">
        <v>273</v>
      </c>
      <c r="B3" s="38"/>
      <c r="C3" s="69">
        <f>'Regulatory Capital Ratio'!C3</f>
        <v>46022</v>
      </c>
      <c r="D3" s="82"/>
    </row>
    <row r="4" spans="1:8" s="81" customFormat="1" ht="15.75">
      <c r="A4" s="40" t="s">
        <v>276</v>
      </c>
      <c r="B4" s="41"/>
      <c r="C4" s="42"/>
      <c r="D4" s="82"/>
    </row>
    <row r="5" spans="1:8" s="81" customFormat="1" ht="14.25"/>
    <row r="7" spans="1:8" ht="18">
      <c r="B7" s="412" t="s">
        <v>335</v>
      </c>
      <c r="C7" s="412"/>
      <c r="D7" s="412"/>
      <c r="E7" s="412"/>
      <c r="F7" s="412"/>
      <c r="G7" s="412"/>
      <c r="H7" s="412"/>
    </row>
    <row r="8" spans="1:8" ht="15">
      <c r="B8" s="415" t="s">
        <v>319</v>
      </c>
      <c r="C8" s="415"/>
      <c r="D8" s="415"/>
      <c r="E8" s="415"/>
      <c r="F8" s="415"/>
      <c r="G8" s="415"/>
      <c r="H8" s="415"/>
    </row>
    <row r="9" spans="1:8" ht="15.75" thickBot="1">
      <c r="B9" s="376"/>
    </row>
    <row r="10" spans="1:8" ht="45.75" thickBot="1">
      <c r="B10" s="377" t="s">
        <v>320</v>
      </c>
      <c r="C10" s="378" t="s">
        <v>321</v>
      </c>
      <c r="D10" s="378" t="s">
        <v>322</v>
      </c>
      <c r="E10" s="378" t="s">
        <v>323</v>
      </c>
      <c r="F10" s="378" t="s">
        <v>324</v>
      </c>
      <c r="G10" s="378" t="s">
        <v>325</v>
      </c>
      <c r="H10" s="378" t="s">
        <v>326</v>
      </c>
    </row>
    <row r="11" spans="1:8">
      <c r="B11" s="379">
        <v>1</v>
      </c>
      <c r="C11" s="383"/>
      <c r="D11" s="383"/>
      <c r="E11" s="384"/>
      <c r="F11" s="385"/>
      <c r="G11" s="386"/>
      <c r="H11" s="386"/>
    </row>
    <row r="12" spans="1:8">
      <c r="B12" s="380">
        <v>2</v>
      </c>
      <c r="C12" s="387"/>
      <c r="D12" s="387"/>
      <c r="E12" s="388"/>
      <c r="F12" s="389"/>
      <c r="G12" s="390"/>
      <c r="H12" s="390"/>
    </row>
    <row r="13" spans="1:8">
      <c r="B13" s="380">
        <v>3</v>
      </c>
      <c r="C13" s="387"/>
      <c r="D13" s="387"/>
      <c r="E13" s="388"/>
      <c r="F13" s="389"/>
      <c r="G13" s="390"/>
      <c r="H13" s="390"/>
    </row>
    <row r="14" spans="1:8">
      <c r="B14" s="380">
        <v>4</v>
      </c>
      <c r="C14" s="387"/>
      <c r="D14" s="387"/>
      <c r="E14" s="388"/>
      <c r="F14" s="389"/>
      <c r="G14" s="390"/>
      <c r="H14" s="390"/>
    </row>
    <row r="15" spans="1:8">
      <c r="B15" s="380">
        <v>5</v>
      </c>
      <c r="C15" s="387"/>
      <c r="D15" s="387"/>
      <c r="E15" s="388"/>
      <c r="F15" s="389"/>
      <c r="G15" s="390"/>
      <c r="H15" s="390"/>
    </row>
    <row r="16" spans="1:8">
      <c r="B16" s="380">
        <v>6</v>
      </c>
      <c r="C16" s="387"/>
      <c r="D16" s="387"/>
      <c r="E16" s="388"/>
      <c r="F16" s="389"/>
      <c r="G16" s="390"/>
      <c r="H16" s="390"/>
    </row>
    <row r="17" spans="2:8">
      <c r="B17" s="380">
        <v>7</v>
      </c>
      <c r="C17" s="387"/>
      <c r="D17" s="387"/>
      <c r="E17" s="388"/>
      <c r="F17" s="389"/>
      <c r="G17" s="390"/>
      <c r="H17" s="390"/>
    </row>
    <row r="18" spans="2:8">
      <c r="B18" s="380">
        <v>8</v>
      </c>
      <c r="C18" s="387"/>
      <c r="D18" s="387"/>
      <c r="E18" s="388"/>
      <c r="F18" s="389"/>
      <c r="G18" s="390"/>
      <c r="H18" s="390"/>
    </row>
    <row r="19" spans="2:8">
      <c r="B19" s="380">
        <v>9</v>
      </c>
      <c r="C19" s="387"/>
      <c r="D19" s="387"/>
      <c r="E19" s="388"/>
      <c r="F19" s="389"/>
      <c r="G19" s="390"/>
      <c r="H19" s="390"/>
    </row>
    <row r="20" spans="2:8">
      <c r="B20" s="380">
        <v>10</v>
      </c>
      <c r="C20" s="387"/>
      <c r="D20" s="387"/>
      <c r="E20" s="388"/>
      <c r="F20" s="389"/>
      <c r="G20" s="390"/>
      <c r="H20" s="390"/>
    </row>
    <row r="21" spans="2:8">
      <c r="B21" s="380">
        <v>11</v>
      </c>
      <c r="C21" s="387"/>
      <c r="D21" s="387"/>
      <c r="E21" s="388"/>
      <c r="F21" s="389"/>
      <c r="G21" s="390"/>
      <c r="H21" s="390"/>
    </row>
    <row r="22" spans="2:8">
      <c r="B22" s="380">
        <v>12</v>
      </c>
      <c r="C22" s="387"/>
      <c r="D22" s="387"/>
      <c r="E22" s="388"/>
      <c r="F22" s="389"/>
      <c r="G22" s="390"/>
      <c r="H22" s="390"/>
    </row>
    <row r="23" spans="2:8">
      <c r="B23" s="380">
        <v>13</v>
      </c>
      <c r="C23" s="387"/>
      <c r="D23" s="387"/>
      <c r="E23" s="388"/>
      <c r="F23" s="389"/>
      <c r="G23" s="390"/>
      <c r="H23" s="390"/>
    </row>
    <row r="24" spans="2:8">
      <c r="B24" s="380">
        <v>14</v>
      </c>
      <c r="C24" s="387"/>
      <c r="D24" s="387"/>
      <c r="E24" s="388"/>
      <c r="F24" s="389"/>
      <c r="G24" s="390"/>
      <c r="H24" s="390"/>
    </row>
    <row r="25" spans="2:8">
      <c r="B25" s="380">
        <v>15</v>
      </c>
      <c r="C25" s="387"/>
      <c r="D25" s="387"/>
      <c r="E25" s="388"/>
      <c r="F25" s="389"/>
      <c r="G25" s="390"/>
      <c r="H25" s="390"/>
    </row>
    <row r="26" spans="2:8">
      <c r="B26" s="380">
        <v>16</v>
      </c>
      <c r="C26" s="387"/>
      <c r="D26" s="387"/>
      <c r="E26" s="388"/>
      <c r="F26" s="389"/>
      <c r="G26" s="390"/>
      <c r="H26" s="390"/>
    </row>
    <row r="27" spans="2:8">
      <c r="B27" s="380">
        <v>17</v>
      </c>
      <c r="C27" s="387"/>
      <c r="D27" s="387"/>
      <c r="E27" s="388"/>
      <c r="F27" s="389"/>
      <c r="G27" s="390"/>
      <c r="H27" s="390"/>
    </row>
    <row r="28" spans="2:8">
      <c r="B28" s="380">
        <v>18</v>
      </c>
      <c r="C28" s="387"/>
      <c r="D28" s="387"/>
      <c r="E28" s="388"/>
      <c r="F28" s="389"/>
      <c r="G28" s="390"/>
      <c r="H28" s="390"/>
    </row>
    <row r="29" spans="2:8">
      <c r="B29" s="380">
        <v>19</v>
      </c>
      <c r="C29" s="387"/>
      <c r="D29" s="387"/>
      <c r="E29" s="388"/>
      <c r="F29" s="389"/>
      <c r="G29" s="390"/>
      <c r="H29" s="390"/>
    </row>
    <row r="30" spans="2:8">
      <c r="B30" s="380">
        <v>20</v>
      </c>
      <c r="C30" s="387"/>
      <c r="D30" s="387"/>
      <c r="E30" s="388"/>
      <c r="F30" s="389"/>
      <c r="G30" s="390"/>
      <c r="H30" s="390"/>
    </row>
    <row r="31" spans="2:8">
      <c r="B31" s="380">
        <v>21</v>
      </c>
      <c r="C31" s="387"/>
      <c r="D31" s="387"/>
      <c r="E31" s="388"/>
      <c r="F31" s="389"/>
      <c r="G31" s="390"/>
      <c r="H31" s="390"/>
    </row>
    <row r="32" spans="2:8">
      <c r="B32" s="380">
        <v>22</v>
      </c>
      <c r="C32" s="387"/>
      <c r="D32" s="387"/>
      <c r="E32" s="388"/>
      <c r="F32" s="389"/>
      <c r="G32" s="390"/>
      <c r="H32" s="390"/>
    </row>
    <row r="33" spans="2:8">
      <c r="B33" s="380">
        <v>23</v>
      </c>
      <c r="C33" s="387"/>
      <c r="D33" s="387"/>
      <c r="E33" s="388"/>
      <c r="F33" s="389"/>
      <c r="G33" s="390"/>
      <c r="H33" s="390"/>
    </row>
    <row r="34" spans="2:8">
      <c r="B34" s="380">
        <v>24</v>
      </c>
      <c r="C34" s="387"/>
      <c r="D34" s="387"/>
      <c r="E34" s="388"/>
      <c r="F34" s="389"/>
      <c r="G34" s="390"/>
      <c r="H34" s="390"/>
    </row>
    <row r="35" spans="2:8">
      <c r="B35" s="380">
        <v>25</v>
      </c>
      <c r="C35" s="387"/>
      <c r="D35" s="387"/>
      <c r="E35" s="388"/>
      <c r="F35" s="389"/>
      <c r="G35" s="390"/>
      <c r="H35" s="390"/>
    </row>
    <row r="36" spans="2:8">
      <c r="B36" s="380">
        <v>26</v>
      </c>
      <c r="C36" s="387"/>
      <c r="D36" s="387"/>
      <c r="E36" s="388"/>
      <c r="F36" s="389"/>
      <c r="G36" s="390"/>
      <c r="H36" s="390"/>
    </row>
    <row r="37" spans="2:8">
      <c r="B37" s="380">
        <v>27</v>
      </c>
      <c r="C37" s="387"/>
      <c r="D37" s="387"/>
      <c r="E37" s="388"/>
      <c r="F37" s="389"/>
      <c r="G37" s="390"/>
      <c r="H37" s="390"/>
    </row>
    <row r="38" spans="2:8">
      <c r="B38" s="380">
        <v>28</v>
      </c>
      <c r="C38" s="387"/>
      <c r="D38" s="387"/>
      <c r="E38" s="388"/>
      <c r="F38" s="389"/>
      <c r="G38" s="390"/>
      <c r="H38" s="390"/>
    </row>
    <row r="39" spans="2:8">
      <c r="B39" s="380">
        <v>29</v>
      </c>
      <c r="C39" s="387"/>
      <c r="D39" s="387"/>
      <c r="E39" s="388"/>
      <c r="F39" s="389"/>
      <c r="G39" s="390"/>
      <c r="H39" s="390"/>
    </row>
    <row r="40" spans="2:8">
      <c r="B40" s="380">
        <v>30</v>
      </c>
      <c r="C40" s="387"/>
      <c r="D40" s="387"/>
      <c r="E40" s="388"/>
      <c r="F40" s="389"/>
      <c r="G40" s="390"/>
      <c r="H40" s="390"/>
    </row>
    <row r="41" spans="2:8">
      <c r="B41" s="380">
        <v>31</v>
      </c>
      <c r="C41" s="387"/>
      <c r="D41" s="387"/>
      <c r="E41" s="388"/>
      <c r="F41" s="389"/>
      <c r="G41" s="390"/>
      <c r="H41" s="390"/>
    </row>
    <row r="42" spans="2:8">
      <c r="B42" s="380">
        <v>32</v>
      </c>
      <c r="C42" s="387"/>
      <c r="D42" s="387"/>
      <c r="E42" s="388"/>
      <c r="F42" s="389"/>
      <c r="G42" s="390"/>
      <c r="H42" s="390"/>
    </row>
    <row r="43" spans="2:8">
      <c r="B43" s="380">
        <v>33</v>
      </c>
      <c r="C43" s="387"/>
      <c r="D43" s="387"/>
      <c r="E43" s="388"/>
      <c r="F43" s="389"/>
      <c r="G43" s="390"/>
      <c r="H43" s="390"/>
    </row>
    <row r="44" spans="2:8">
      <c r="B44" s="380">
        <v>34</v>
      </c>
      <c r="C44" s="387"/>
      <c r="D44" s="387"/>
      <c r="E44" s="388"/>
      <c r="F44" s="389"/>
      <c r="G44" s="390"/>
      <c r="H44" s="390"/>
    </row>
    <row r="45" spans="2:8">
      <c r="B45" s="380">
        <v>35</v>
      </c>
      <c r="C45" s="387"/>
      <c r="D45" s="387"/>
      <c r="E45" s="388"/>
      <c r="F45" s="389"/>
      <c r="G45" s="390"/>
      <c r="H45" s="390"/>
    </row>
    <row r="46" spans="2:8">
      <c r="B46" s="380">
        <v>36</v>
      </c>
      <c r="C46" s="387"/>
      <c r="D46" s="387"/>
      <c r="E46" s="388"/>
      <c r="F46" s="389"/>
      <c r="G46" s="390"/>
      <c r="H46" s="390"/>
    </row>
    <row r="47" spans="2:8">
      <c r="B47" s="380">
        <v>37</v>
      </c>
      <c r="C47" s="387"/>
      <c r="D47" s="387"/>
      <c r="E47" s="388"/>
      <c r="F47" s="389"/>
      <c r="G47" s="390"/>
      <c r="H47" s="390"/>
    </row>
    <row r="48" spans="2:8">
      <c r="B48" s="380">
        <v>38</v>
      </c>
      <c r="C48" s="387"/>
      <c r="D48" s="387"/>
      <c r="E48" s="388"/>
      <c r="F48" s="389"/>
      <c r="G48" s="390"/>
      <c r="H48" s="390"/>
    </row>
    <row r="49" spans="2:8">
      <c r="B49" s="380">
        <v>39</v>
      </c>
      <c r="C49" s="387"/>
      <c r="D49" s="387"/>
      <c r="E49" s="388"/>
      <c r="F49" s="389"/>
      <c r="G49" s="390"/>
      <c r="H49" s="390"/>
    </row>
    <row r="50" spans="2:8">
      <c r="B50" s="380">
        <v>40</v>
      </c>
      <c r="C50" s="387"/>
      <c r="D50" s="387"/>
      <c r="E50" s="388"/>
      <c r="F50" s="389"/>
      <c r="G50" s="390"/>
      <c r="H50" s="390"/>
    </row>
    <row r="51" spans="2:8">
      <c r="B51" s="381">
        <v>41</v>
      </c>
      <c r="C51" s="391"/>
      <c r="D51" s="391"/>
      <c r="E51" s="392"/>
      <c r="F51" s="393"/>
      <c r="G51" s="393"/>
      <c r="H51" s="393"/>
    </row>
    <row r="52" spans="2:8">
      <c r="B52" s="381">
        <v>42</v>
      </c>
      <c r="C52" s="391"/>
      <c r="D52" s="391"/>
      <c r="E52" s="392"/>
      <c r="F52" s="393"/>
      <c r="G52" s="393"/>
      <c r="H52" s="393"/>
    </row>
    <row r="53" spans="2:8">
      <c r="B53" s="381">
        <v>43</v>
      </c>
      <c r="C53" s="391"/>
      <c r="D53" s="391"/>
      <c r="E53" s="392"/>
      <c r="F53" s="393"/>
      <c r="G53" s="393"/>
      <c r="H53" s="393"/>
    </row>
    <row r="54" spans="2:8">
      <c r="B54" s="381">
        <v>44</v>
      </c>
      <c r="C54" s="391"/>
      <c r="D54" s="391"/>
      <c r="E54" s="392"/>
      <c r="F54" s="393"/>
      <c r="G54" s="393"/>
      <c r="H54" s="393"/>
    </row>
    <row r="55" spans="2:8">
      <c r="B55" s="381">
        <v>45</v>
      </c>
      <c r="C55" s="391"/>
      <c r="D55" s="391"/>
      <c r="E55" s="392"/>
      <c r="F55" s="393"/>
      <c r="G55" s="393"/>
      <c r="H55" s="393"/>
    </row>
    <row r="56" spans="2:8">
      <c r="B56" s="381">
        <v>46</v>
      </c>
      <c r="C56" s="391"/>
      <c r="D56" s="391"/>
      <c r="E56" s="392"/>
      <c r="F56" s="393"/>
      <c r="G56" s="393"/>
      <c r="H56" s="393"/>
    </row>
    <row r="57" spans="2:8">
      <c r="B57" s="381">
        <v>47</v>
      </c>
      <c r="C57" s="391"/>
      <c r="D57" s="391"/>
      <c r="E57" s="392"/>
      <c r="F57" s="393"/>
      <c r="G57" s="393"/>
      <c r="H57" s="393"/>
    </row>
    <row r="58" spans="2:8">
      <c r="B58" s="381">
        <v>48</v>
      </c>
      <c r="C58" s="391"/>
      <c r="D58" s="391"/>
      <c r="E58" s="392"/>
      <c r="F58" s="393"/>
      <c r="G58" s="393"/>
      <c r="H58" s="393"/>
    </row>
    <row r="59" spans="2:8">
      <c r="B59" s="381">
        <v>49</v>
      </c>
      <c r="C59" s="391"/>
      <c r="D59" s="391"/>
      <c r="E59" s="392"/>
      <c r="F59" s="393"/>
      <c r="G59" s="393"/>
      <c r="H59" s="393"/>
    </row>
    <row r="60" spans="2:8">
      <c r="B60" s="381">
        <v>50</v>
      </c>
      <c r="C60" s="391"/>
      <c r="D60" s="391"/>
      <c r="E60" s="392"/>
      <c r="F60" s="393"/>
      <c r="G60" s="393"/>
      <c r="H60" s="393"/>
    </row>
    <row r="61" spans="2:8">
      <c r="B61" s="381">
        <v>51</v>
      </c>
      <c r="C61" s="391"/>
      <c r="D61" s="391"/>
      <c r="E61" s="392"/>
      <c r="F61" s="393"/>
      <c r="G61" s="393"/>
      <c r="H61" s="393"/>
    </row>
    <row r="62" spans="2:8">
      <c r="B62" s="381">
        <v>52</v>
      </c>
      <c r="C62" s="391"/>
      <c r="D62" s="391"/>
      <c r="E62" s="392"/>
      <c r="F62" s="393"/>
      <c r="G62" s="393"/>
      <c r="H62" s="393"/>
    </row>
    <row r="63" spans="2:8">
      <c r="B63" s="381">
        <v>53</v>
      </c>
      <c r="C63" s="391"/>
      <c r="D63" s="391"/>
      <c r="E63" s="392"/>
      <c r="F63" s="393"/>
      <c r="G63" s="393"/>
      <c r="H63" s="393"/>
    </row>
    <row r="64" spans="2:8">
      <c r="B64" s="381">
        <v>54</v>
      </c>
      <c r="C64" s="391"/>
      <c r="D64" s="391"/>
      <c r="E64" s="392"/>
      <c r="F64" s="393"/>
      <c r="G64" s="393"/>
      <c r="H64" s="393"/>
    </row>
    <row r="65" spans="2:8">
      <c r="B65" s="381">
        <v>55</v>
      </c>
      <c r="C65" s="391"/>
      <c r="D65" s="391"/>
      <c r="E65" s="392"/>
      <c r="F65" s="393"/>
      <c r="G65" s="393"/>
      <c r="H65" s="393"/>
    </row>
    <row r="66" spans="2:8">
      <c r="B66" s="381">
        <v>56</v>
      </c>
      <c r="C66" s="391"/>
      <c r="D66" s="391"/>
      <c r="E66" s="392"/>
      <c r="F66" s="393"/>
      <c r="G66" s="393"/>
      <c r="H66" s="393"/>
    </row>
    <row r="67" spans="2:8">
      <c r="B67" s="381">
        <v>57</v>
      </c>
      <c r="C67" s="391"/>
      <c r="D67" s="391"/>
      <c r="E67" s="392"/>
      <c r="F67" s="393"/>
      <c r="G67" s="393"/>
      <c r="H67" s="393"/>
    </row>
    <row r="68" spans="2:8">
      <c r="B68" s="381">
        <v>58</v>
      </c>
      <c r="C68" s="391"/>
      <c r="D68" s="391"/>
      <c r="E68" s="392"/>
      <c r="F68" s="393"/>
      <c r="G68" s="393"/>
      <c r="H68" s="393"/>
    </row>
    <row r="69" spans="2:8">
      <c r="B69" s="381">
        <v>59</v>
      </c>
      <c r="C69" s="391"/>
      <c r="D69" s="391"/>
      <c r="E69" s="392"/>
      <c r="F69" s="393"/>
      <c r="G69" s="393"/>
      <c r="H69" s="393"/>
    </row>
    <row r="70" spans="2:8">
      <c r="B70" s="381">
        <v>60</v>
      </c>
      <c r="C70" s="391"/>
      <c r="D70" s="391"/>
      <c r="E70" s="392"/>
      <c r="F70" s="393"/>
      <c r="G70" s="393"/>
      <c r="H70" s="393"/>
    </row>
    <row r="71" spans="2:8">
      <c r="B71" s="381">
        <v>61</v>
      </c>
      <c r="C71" s="391"/>
      <c r="D71" s="391"/>
      <c r="E71" s="392"/>
      <c r="F71" s="393"/>
      <c r="G71" s="393"/>
      <c r="H71" s="393"/>
    </row>
    <row r="72" spans="2:8">
      <c r="B72" s="381">
        <v>62</v>
      </c>
      <c r="C72" s="391"/>
      <c r="D72" s="391"/>
      <c r="E72" s="392"/>
      <c r="F72" s="393"/>
      <c r="G72" s="393"/>
      <c r="H72" s="393"/>
    </row>
    <row r="73" spans="2:8">
      <c r="B73" s="381">
        <v>63</v>
      </c>
      <c r="C73" s="391"/>
      <c r="D73" s="391"/>
      <c r="E73" s="392"/>
      <c r="F73" s="393"/>
      <c r="G73" s="393"/>
      <c r="H73" s="393"/>
    </row>
    <row r="74" spans="2:8">
      <c r="B74" s="381">
        <v>64</v>
      </c>
      <c r="C74" s="391"/>
      <c r="D74" s="391"/>
      <c r="E74" s="392"/>
      <c r="F74" s="393"/>
      <c r="G74" s="393"/>
      <c r="H74" s="393"/>
    </row>
    <row r="75" spans="2:8">
      <c r="B75" s="381">
        <v>65</v>
      </c>
      <c r="C75" s="391"/>
      <c r="D75" s="391"/>
      <c r="E75" s="392"/>
      <c r="F75" s="393"/>
      <c r="G75" s="393"/>
      <c r="H75" s="393"/>
    </row>
    <row r="76" spans="2:8">
      <c r="B76" s="381">
        <v>66</v>
      </c>
      <c r="C76" s="391"/>
      <c r="D76" s="391"/>
      <c r="E76" s="392"/>
      <c r="F76" s="393"/>
      <c r="G76" s="393"/>
      <c r="H76" s="393"/>
    </row>
    <row r="77" spans="2:8">
      <c r="B77" s="381">
        <v>67</v>
      </c>
      <c r="C77" s="391"/>
      <c r="D77" s="391"/>
      <c r="E77" s="392"/>
      <c r="F77" s="393"/>
      <c r="G77" s="393"/>
      <c r="H77" s="393"/>
    </row>
    <row r="78" spans="2:8">
      <c r="B78" s="381">
        <v>68</v>
      </c>
      <c r="C78" s="391"/>
      <c r="D78" s="391"/>
      <c r="E78" s="392"/>
      <c r="F78" s="393"/>
      <c r="G78" s="393"/>
      <c r="H78" s="393"/>
    </row>
    <row r="79" spans="2:8">
      <c r="B79" s="381">
        <v>69</v>
      </c>
      <c r="C79" s="391"/>
      <c r="D79" s="391"/>
      <c r="E79" s="392"/>
      <c r="F79" s="393"/>
      <c r="G79" s="393"/>
      <c r="H79" s="393"/>
    </row>
    <row r="80" spans="2:8">
      <c r="B80" s="381">
        <v>70</v>
      </c>
      <c r="C80" s="391"/>
      <c r="D80" s="391"/>
      <c r="E80" s="392"/>
      <c r="F80" s="393"/>
      <c r="G80" s="393"/>
      <c r="H80" s="393"/>
    </row>
    <row r="81" spans="2:8">
      <c r="B81" s="381">
        <v>71</v>
      </c>
      <c r="C81" s="391"/>
      <c r="D81" s="391"/>
      <c r="E81" s="392"/>
      <c r="F81" s="393"/>
      <c r="G81" s="393"/>
      <c r="H81" s="393"/>
    </row>
    <row r="82" spans="2:8">
      <c r="B82" s="381">
        <v>72</v>
      </c>
      <c r="C82" s="391"/>
      <c r="D82" s="391"/>
      <c r="E82" s="392"/>
      <c r="F82" s="393"/>
      <c r="G82" s="393"/>
      <c r="H82" s="393"/>
    </row>
    <row r="83" spans="2:8">
      <c r="B83" s="381">
        <v>73</v>
      </c>
      <c r="C83" s="391"/>
      <c r="D83" s="391"/>
      <c r="E83" s="392"/>
      <c r="F83" s="393"/>
      <c r="G83" s="393"/>
      <c r="H83" s="393"/>
    </row>
    <row r="84" spans="2:8">
      <c r="B84" s="381">
        <v>74</v>
      </c>
      <c r="C84" s="391"/>
      <c r="D84" s="391"/>
      <c r="E84" s="392"/>
      <c r="F84" s="393"/>
      <c r="G84" s="393"/>
      <c r="H84" s="393"/>
    </row>
    <row r="85" spans="2:8">
      <c r="B85" s="381">
        <v>75</v>
      </c>
      <c r="C85" s="391"/>
      <c r="D85" s="391"/>
      <c r="E85" s="392"/>
      <c r="F85" s="393"/>
      <c r="G85" s="393"/>
      <c r="H85" s="393"/>
    </row>
    <row r="86" spans="2:8">
      <c r="B86" s="381">
        <v>76</v>
      </c>
      <c r="C86" s="391"/>
      <c r="D86" s="391"/>
      <c r="E86" s="392"/>
      <c r="F86" s="393"/>
      <c r="G86" s="393"/>
      <c r="H86" s="393"/>
    </row>
    <row r="87" spans="2:8">
      <c r="B87" s="381">
        <v>77</v>
      </c>
      <c r="C87" s="391"/>
      <c r="D87" s="391"/>
      <c r="E87" s="392"/>
      <c r="F87" s="393"/>
      <c r="G87" s="393"/>
      <c r="H87" s="393"/>
    </row>
    <row r="88" spans="2:8">
      <c r="B88" s="381">
        <v>78</v>
      </c>
      <c r="C88" s="391"/>
      <c r="D88" s="391"/>
      <c r="E88" s="392"/>
      <c r="F88" s="393"/>
      <c r="G88" s="393"/>
      <c r="H88" s="393"/>
    </row>
    <row r="89" spans="2:8">
      <c r="B89" s="381">
        <v>79</v>
      </c>
      <c r="C89" s="391"/>
      <c r="D89" s="391"/>
      <c r="E89" s="392"/>
      <c r="F89" s="393"/>
      <c r="G89" s="393"/>
      <c r="H89" s="393"/>
    </row>
    <row r="90" spans="2:8" ht="13.5" thickBot="1">
      <c r="B90" s="382">
        <v>80</v>
      </c>
      <c r="C90" s="394"/>
      <c r="D90" s="394"/>
      <c r="E90" s="395"/>
      <c r="F90" s="396"/>
      <c r="G90" s="396"/>
      <c r="H90" s="396"/>
    </row>
    <row r="100" spans="1:8">
      <c r="A100" s="70" t="s">
        <v>336</v>
      </c>
      <c r="B100" s="71"/>
      <c r="C100" s="154"/>
      <c r="D100" s="154"/>
      <c r="E100" s="154"/>
      <c r="F100" s="154"/>
      <c r="G100" s="154"/>
      <c r="H100" s="72"/>
    </row>
    <row r="101" spans="1:8">
      <c r="A101" s="73"/>
      <c r="B101" s="74"/>
      <c r="C101" s="77"/>
      <c r="D101" s="77"/>
      <c r="E101" s="77"/>
      <c r="F101" s="77"/>
      <c r="G101" s="77"/>
      <c r="H101" s="75"/>
    </row>
    <row r="102" spans="1:8">
      <c r="A102" s="76"/>
      <c r="B102" s="77"/>
      <c r="C102" s="77"/>
      <c r="D102" s="77"/>
      <c r="E102" s="77"/>
      <c r="F102" s="77"/>
      <c r="G102" s="77"/>
      <c r="H102" s="75"/>
    </row>
    <row r="103" spans="1:8">
      <c r="A103" s="76"/>
      <c r="B103" s="77"/>
      <c r="C103" s="77"/>
      <c r="D103" s="77"/>
      <c r="E103" s="77"/>
      <c r="F103" s="77"/>
      <c r="G103" s="77"/>
      <c r="H103" s="75"/>
    </row>
    <row r="104" spans="1:8">
      <c r="A104" s="76"/>
      <c r="B104" s="77"/>
      <c r="C104" s="77"/>
      <c r="D104" s="77"/>
      <c r="E104" s="77"/>
      <c r="F104" s="77"/>
      <c r="G104" s="77"/>
      <c r="H104" s="75"/>
    </row>
    <row r="105" spans="1:8">
      <c r="A105" s="76"/>
      <c r="B105" s="77"/>
      <c r="C105" s="77"/>
      <c r="D105" s="77"/>
      <c r="E105" s="77"/>
      <c r="F105" s="77"/>
      <c r="G105" s="77"/>
      <c r="H105" s="75"/>
    </row>
    <row r="106" spans="1:8">
      <c r="A106" s="76"/>
      <c r="B106" s="77"/>
      <c r="C106" s="77"/>
      <c r="D106" s="77"/>
      <c r="E106" s="77"/>
      <c r="F106" s="77"/>
      <c r="G106" s="77"/>
      <c r="H106" s="75"/>
    </row>
    <row r="107" spans="1:8">
      <c r="A107" s="76"/>
      <c r="B107" s="77"/>
      <c r="C107" s="77"/>
      <c r="D107" s="77"/>
      <c r="E107" s="77"/>
      <c r="F107" s="77"/>
      <c r="G107" s="77"/>
      <c r="H107" s="75"/>
    </row>
    <row r="108" spans="1:8">
      <c r="A108" s="76"/>
      <c r="B108" s="77"/>
      <c r="C108" s="77"/>
      <c r="D108" s="77"/>
      <c r="E108" s="77"/>
      <c r="F108" s="77"/>
      <c r="G108" s="77"/>
      <c r="H108" s="75"/>
    </row>
    <row r="109" spans="1:8">
      <c r="A109" s="78"/>
      <c r="B109" s="79"/>
      <c r="C109" s="79"/>
      <c r="D109" s="79"/>
      <c r="E109" s="79"/>
      <c r="F109" s="79"/>
      <c r="G109" s="79"/>
      <c r="H109" s="80"/>
    </row>
  </sheetData>
  <sheetProtection sheet="1" objects="1" scenarios="1"/>
  <mergeCells count="2">
    <mergeCell ref="B7:H7"/>
    <mergeCell ref="B8:H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47356-EB0B-4C33-8D00-867B417970D0}">
  <sheetPr codeName="Sheet2">
    <tabColor rgb="FF002060"/>
  </sheetPr>
  <dimension ref="A1:E39"/>
  <sheetViews>
    <sheetView showGridLines="0" workbookViewId="0"/>
  </sheetViews>
  <sheetFormatPr defaultColWidth="8.88671875" defaultRowHeight="15"/>
  <cols>
    <col min="1" max="1" width="3.77734375" style="87" customWidth="1"/>
    <col min="2" max="2" width="52.109375" style="87" customWidth="1"/>
    <col min="3" max="3" width="14.21875" style="87" customWidth="1"/>
    <col min="4" max="8" width="11.6640625" style="87" customWidth="1"/>
    <col min="9" max="16384" width="8.88671875" style="87"/>
  </cols>
  <sheetData>
    <row r="1" spans="1:5" s="81" customFormat="1" ht="23.25">
      <c r="A1" s="32" t="s">
        <v>274</v>
      </c>
      <c r="B1" s="33"/>
      <c r="C1" s="67" t="str">
        <f>'Regulatory Capital Ratio'!C1</f>
        <v>Insurer Name</v>
      </c>
    </row>
    <row r="2" spans="1:5" customFormat="1">
      <c r="A2" s="35" t="s">
        <v>275</v>
      </c>
      <c r="B2" s="36"/>
      <c r="C2" s="68" t="str">
        <f>'Regulatory Capital Ratio'!C2</f>
        <v>Domestic</v>
      </c>
    </row>
    <row r="3" spans="1:5" s="81" customFormat="1">
      <c r="A3" s="37" t="s">
        <v>273</v>
      </c>
      <c r="B3" s="38"/>
      <c r="C3" s="69">
        <f>'Regulatory Capital Ratio'!C3</f>
        <v>46022</v>
      </c>
      <c r="D3" s="82"/>
    </row>
    <row r="4" spans="1:5" s="81" customFormat="1" ht="15.75">
      <c r="A4" s="40" t="s">
        <v>276</v>
      </c>
      <c r="B4" s="41"/>
      <c r="C4" s="42"/>
      <c r="D4" s="82"/>
    </row>
    <row r="5" spans="1:5" s="81" customFormat="1" ht="14.25"/>
    <row r="6" spans="1:5" s="85" customFormat="1" ht="33.75">
      <c r="A6" s="83" t="s">
        <v>35</v>
      </c>
      <c r="B6" s="83"/>
      <c r="C6" s="84"/>
      <c r="D6" s="84"/>
      <c r="E6" s="84"/>
    </row>
    <row r="7" spans="1:5">
      <c r="A7" s="86"/>
    </row>
    <row r="8" spans="1:5" s="91" customFormat="1">
      <c r="A8" s="88"/>
      <c r="B8" s="89"/>
      <c r="C8" s="90" t="s">
        <v>21</v>
      </c>
    </row>
    <row r="9" spans="1:5" s="91" customFormat="1">
      <c r="A9" s="58" t="s">
        <v>34</v>
      </c>
      <c r="B9" s="92"/>
      <c r="C9" s="93"/>
    </row>
    <row r="10" spans="1:5" s="91" customFormat="1" ht="12.75">
      <c r="A10" s="60">
        <v>1</v>
      </c>
      <c r="B10" s="60" t="s">
        <v>33</v>
      </c>
      <c r="C10" s="14"/>
    </row>
    <row r="11" spans="1:5" s="91" customFormat="1" ht="12.75">
      <c r="A11" s="60">
        <v>2</v>
      </c>
      <c r="B11" s="60" t="s">
        <v>32</v>
      </c>
      <c r="C11" s="14"/>
    </row>
    <row r="12" spans="1:5" s="91" customFormat="1" ht="12.75">
      <c r="A12" s="60">
        <v>3</v>
      </c>
      <c r="B12" s="60" t="s">
        <v>31</v>
      </c>
      <c r="C12" s="14"/>
    </row>
    <row r="13" spans="1:5" s="91" customFormat="1" ht="12.75">
      <c r="A13" s="61">
        <v>4</v>
      </c>
      <c r="B13" s="61" t="s">
        <v>30</v>
      </c>
      <c r="C13" s="5">
        <f>SUM(C10:C12)</f>
        <v>0</v>
      </c>
    </row>
    <row r="14" spans="1:5" s="91" customFormat="1">
      <c r="A14" s="94" t="s">
        <v>29</v>
      </c>
      <c r="B14" s="92"/>
      <c r="C14" s="95"/>
    </row>
    <row r="15" spans="1:5" s="91" customFormat="1">
      <c r="A15" s="58" t="s">
        <v>3</v>
      </c>
      <c r="B15" s="92"/>
      <c r="C15" s="95"/>
    </row>
    <row r="16" spans="1:5" s="91" customFormat="1" ht="12.75">
      <c r="A16" s="60">
        <v>5</v>
      </c>
      <c r="B16" s="60" t="s">
        <v>28</v>
      </c>
      <c r="C16" s="14"/>
    </row>
    <row r="17" spans="1:3" s="91" customFormat="1" ht="12.75">
      <c r="A17" s="60">
        <v>6</v>
      </c>
      <c r="B17" s="60" t="s">
        <v>27</v>
      </c>
      <c r="C17" s="14"/>
    </row>
    <row r="18" spans="1:3" s="96" customFormat="1" ht="12.75">
      <c r="A18" s="61">
        <v>7</v>
      </c>
      <c r="B18" s="61" t="s">
        <v>26</v>
      </c>
      <c r="C18" s="5">
        <f>SUM(C16:C17)</f>
        <v>0</v>
      </c>
    </row>
    <row r="19" spans="1:3" s="96" customFormat="1">
      <c r="A19" s="97" t="s">
        <v>25</v>
      </c>
      <c r="B19" s="92"/>
      <c r="C19" s="95"/>
    </row>
    <row r="20" spans="1:3" s="96" customFormat="1" ht="12.75">
      <c r="A20" s="98">
        <v>8</v>
      </c>
      <c r="B20" s="99" t="s">
        <v>24</v>
      </c>
      <c r="C20" s="5">
        <f>'Disclosure Items'!M16</f>
        <v>0</v>
      </c>
    </row>
    <row r="21" spans="1:3" s="102" customFormat="1" ht="12.75">
      <c r="A21" s="100">
        <v>9</v>
      </c>
      <c r="B21" s="101" t="s">
        <v>23</v>
      </c>
      <c r="C21" s="2">
        <f>MAX(C13-C18+C20,0)</f>
        <v>0</v>
      </c>
    </row>
    <row r="23" spans="1:3">
      <c r="A23" s="103">
        <v>10</v>
      </c>
      <c r="B23" s="104" t="s">
        <v>1</v>
      </c>
      <c r="C23" s="15"/>
    </row>
    <row r="30" spans="1:3">
      <c r="A30" s="70" t="s">
        <v>336</v>
      </c>
      <c r="B30" s="71"/>
      <c r="C30" s="72"/>
    </row>
    <row r="31" spans="1:3">
      <c r="A31" s="73"/>
      <c r="B31" s="74"/>
      <c r="C31" s="75"/>
    </row>
    <row r="32" spans="1:3">
      <c r="A32" s="76"/>
      <c r="B32" s="77"/>
      <c r="C32" s="75"/>
    </row>
    <row r="33" spans="1:3">
      <c r="A33" s="76"/>
      <c r="B33" s="77"/>
      <c r="C33" s="75"/>
    </row>
    <row r="34" spans="1:3">
      <c r="A34" s="76"/>
      <c r="B34" s="77"/>
      <c r="C34" s="75"/>
    </row>
    <row r="35" spans="1:3">
      <c r="A35" s="76"/>
      <c r="B35" s="77"/>
      <c r="C35" s="75"/>
    </row>
    <row r="36" spans="1:3">
      <c r="A36" s="76"/>
      <c r="B36" s="77"/>
      <c r="C36" s="75"/>
    </row>
    <row r="37" spans="1:3">
      <c r="A37" s="76"/>
      <c r="B37" s="77"/>
      <c r="C37" s="75"/>
    </row>
    <row r="38" spans="1:3">
      <c r="A38" s="76"/>
      <c r="B38" s="77"/>
      <c r="C38" s="75"/>
    </row>
    <row r="39" spans="1:3">
      <c r="A39" s="78"/>
      <c r="B39" s="79"/>
      <c r="C39" s="80"/>
    </row>
  </sheetData>
  <sheetProtection sheet="1" objects="1" scenarios="1"/>
  <pageMargins left="0.7" right="0.7" top="0.75" bottom="0.75" header="0.3" footer="0.3"/>
  <pageSetup orientation="portrait" r:id="rId1"/>
  <customProperties>
    <customPr name="Sheet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49158-3AC8-446C-8481-65F38104E4B6}">
  <sheetPr codeName="Sheet3">
    <tabColor rgb="FF002060"/>
  </sheetPr>
  <dimension ref="A1:J79"/>
  <sheetViews>
    <sheetView showGridLines="0" workbookViewId="0"/>
  </sheetViews>
  <sheetFormatPr defaultColWidth="7.88671875" defaultRowHeight="15"/>
  <cols>
    <col min="1" max="1" width="3.77734375" style="87" customWidth="1"/>
    <col min="2" max="2" width="69.33203125" style="106" customWidth="1"/>
    <col min="3" max="3" width="14" style="106" customWidth="1"/>
    <col min="4" max="4" width="14" style="153" customWidth="1"/>
    <col min="5" max="5" width="14" style="106" customWidth="1"/>
    <col min="6" max="6" width="8.109375" style="106" customWidth="1"/>
    <col min="7" max="7" width="8.6640625" style="106" bestFit="1" customWidth="1"/>
    <col min="8" max="16384" width="7.88671875" style="106"/>
  </cols>
  <sheetData>
    <row r="1" spans="1:7" s="81" customFormat="1" ht="23.25">
      <c r="A1" s="32" t="s">
        <v>274</v>
      </c>
      <c r="B1" s="33"/>
      <c r="C1" s="67" t="str">
        <f>'Regulatory Capital Ratio'!C1</f>
        <v>Insurer Name</v>
      </c>
    </row>
    <row r="2" spans="1:7" customFormat="1">
      <c r="A2" s="35" t="s">
        <v>275</v>
      </c>
      <c r="B2" s="36"/>
      <c r="C2" s="68" t="str">
        <f>'Regulatory Capital Ratio'!C2</f>
        <v>Domestic</v>
      </c>
    </row>
    <row r="3" spans="1:7" s="81" customFormat="1">
      <c r="A3" s="37" t="s">
        <v>273</v>
      </c>
      <c r="B3" s="38"/>
      <c r="C3" s="69">
        <f>'Regulatory Capital Ratio'!C3</f>
        <v>46022</v>
      </c>
      <c r="D3" s="105"/>
      <c r="E3" s="82"/>
    </row>
    <row r="4" spans="1:7" s="81" customFormat="1" ht="15.75">
      <c r="A4" s="40" t="s">
        <v>276</v>
      </c>
      <c r="B4" s="41"/>
      <c r="C4" s="42"/>
      <c r="D4" s="105"/>
      <c r="E4" s="82"/>
    </row>
    <row r="5" spans="1:7" s="81" customFormat="1" ht="14.25"/>
    <row r="6" spans="1:7" s="85" customFormat="1" ht="33.75">
      <c r="A6" s="83" t="s">
        <v>35</v>
      </c>
      <c r="B6" s="83"/>
      <c r="C6" s="83"/>
      <c r="D6" s="84"/>
      <c r="E6" s="84"/>
      <c r="F6" s="84"/>
      <c r="G6" s="84"/>
    </row>
    <row r="7" spans="1:7" ht="14.25">
      <c r="A7" s="86"/>
      <c r="B7" s="86"/>
      <c r="D7" s="106"/>
    </row>
    <row r="8" spans="1:7" s="91" customFormat="1">
      <c r="A8" s="107"/>
      <c r="B8" s="108"/>
      <c r="C8" s="109"/>
      <c r="D8" s="110"/>
      <c r="E8" s="111" t="s">
        <v>21</v>
      </c>
    </row>
    <row r="9" spans="1:7" s="91" customFormat="1">
      <c r="A9" s="112" t="s">
        <v>80</v>
      </c>
      <c r="B9" s="113"/>
      <c r="C9" s="109"/>
      <c r="D9" s="110"/>
      <c r="E9" s="114"/>
    </row>
    <row r="10" spans="1:7" s="91" customFormat="1" ht="12.75">
      <c r="A10" s="115">
        <v>1</v>
      </c>
      <c r="B10" s="116" t="s">
        <v>79</v>
      </c>
      <c r="C10" s="117"/>
      <c r="D10" s="118"/>
      <c r="E10" s="14"/>
    </row>
    <row r="11" spans="1:7" s="91" customFormat="1" ht="12.75">
      <c r="A11" s="115">
        <v>2</v>
      </c>
      <c r="B11" s="116" t="s">
        <v>78</v>
      </c>
      <c r="C11" s="117"/>
      <c r="D11" s="118"/>
      <c r="E11" s="14"/>
    </row>
    <row r="12" spans="1:7" s="91" customFormat="1" ht="12.75">
      <c r="A12" s="115">
        <v>3</v>
      </c>
      <c r="B12" s="116" t="s">
        <v>77</v>
      </c>
      <c r="C12" s="117"/>
      <c r="D12" s="118"/>
      <c r="E12" s="14"/>
    </row>
    <row r="13" spans="1:7" s="91" customFormat="1" ht="12.75">
      <c r="A13" s="115">
        <v>4</v>
      </c>
      <c r="B13" s="116" t="s">
        <v>76</v>
      </c>
      <c r="C13" s="117"/>
      <c r="D13" s="118"/>
      <c r="E13" s="14"/>
      <c r="F13" s="102" t="str">
        <f>IF(E13&gt;0,"Value entered should be negative","")</f>
        <v/>
      </c>
      <c r="G13" s="102"/>
    </row>
    <row r="14" spans="1:7" s="91" customFormat="1" ht="12.75">
      <c r="A14" s="115">
        <v>5</v>
      </c>
      <c r="B14" s="116" t="s">
        <v>75</v>
      </c>
      <c r="C14" s="117"/>
      <c r="D14" s="118"/>
      <c r="E14" s="14"/>
      <c r="F14" s="102" t="str">
        <f>IF(E14&lt;0,"Value entered should be positive","")</f>
        <v/>
      </c>
      <c r="G14" s="102" t="str">
        <f>IF(ABS(E14-E13-'Disclosure Items'!M16)&gt;1,"Total CSM differs from Disclosure Items by more than $1,000","")</f>
        <v/>
      </c>
    </row>
    <row r="15" spans="1:7" s="91" customFormat="1" ht="12.75">
      <c r="A15" s="115">
        <v>6</v>
      </c>
      <c r="B15" s="116" t="s">
        <v>74</v>
      </c>
      <c r="C15" s="117"/>
      <c r="D15" s="17"/>
      <c r="E15" s="24">
        <f>IF(D15="",0,MIN(D15,(+E10+E11+E12+E13+E14+E16+E17+E18+E19)*33%))</f>
        <v>0</v>
      </c>
    </row>
    <row r="16" spans="1:7" s="91" customFormat="1" ht="12.75">
      <c r="A16" s="115">
        <v>7</v>
      </c>
      <c r="B16" s="116" t="s">
        <v>73</v>
      </c>
      <c r="C16" s="117"/>
      <c r="D16" s="118"/>
      <c r="E16" s="14"/>
    </row>
    <row r="17" spans="1:10" s="91" customFormat="1" ht="12.75">
      <c r="A17" s="115">
        <v>8</v>
      </c>
      <c r="B17" s="116" t="s">
        <v>72</v>
      </c>
      <c r="C17" s="117"/>
      <c r="D17" s="118"/>
      <c r="E17" s="14"/>
    </row>
    <row r="18" spans="1:10" s="91" customFormat="1" ht="12.75">
      <c r="A18" s="115">
        <v>9</v>
      </c>
      <c r="B18" s="116" t="s">
        <v>71</v>
      </c>
      <c r="C18" s="117"/>
      <c r="D18" s="118"/>
      <c r="E18" s="14"/>
    </row>
    <row r="19" spans="1:10" s="91" customFormat="1" ht="12.75">
      <c r="A19" s="115">
        <v>10</v>
      </c>
      <c r="B19" s="116" t="s">
        <v>70</v>
      </c>
      <c r="C19" s="117"/>
      <c r="D19" s="118"/>
      <c r="E19" s="14"/>
    </row>
    <row r="20" spans="1:10" s="96" customFormat="1" ht="12.75">
      <c r="A20" s="119">
        <v>11</v>
      </c>
      <c r="B20" s="120" t="s">
        <v>69</v>
      </c>
      <c r="C20" s="121"/>
      <c r="D20" s="118"/>
      <c r="E20" s="25">
        <f>SUM(E10:E19)</f>
        <v>0</v>
      </c>
      <c r="F20" s="102"/>
      <c r="G20" s="91"/>
      <c r="H20" s="91"/>
      <c r="I20" s="91"/>
      <c r="J20" s="91"/>
    </row>
    <row r="21" spans="1:10" s="91" customFormat="1">
      <c r="A21" s="122" t="s">
        <v>68</v>
      </c>
      <c r="B21" s="120"/>
      <c r="C21" s="123"/>
      <c r="D21" s="118"/>
      <c r="E21" s="124"/>
    </row>
    <row r="22" spans="1:10" s="91" customFormat="1" ht="12.75">
      <c r="A22" s="115">
        <v>12</v>
      </c>
      <c r="B22" s="116" t="s">
        <v>67</v>
      </c>
      <c r="C22" s="117"/>
      <c r="D22" s="118"/>
      <c r="E22" s="14">
        <f>'Disclosure Items'!M18</f>
        <v>0</v>
      </c>
    </row>
    <row r="23" spans="1:10" s="91" customFormat="1" ht="12.75">
      <c r="A23" s="115">
        <v>13</v>
      </c>
      <c r="B23" s="116" t="s">
        <v>66</v>
      </c>
      <c r="C23" s="117"/>
      <c r="D23" s="118"/>
      <c r="E23" s="14">
        <f>'Disclosure Items'!M17</f>
        <v>0</v>
      </c>
    </row>
    <row r="24" spans="1:10" s="91" customFormat="1" ht="12.75">
      <c r="A24" s="115">
        <v>14</v>
      </c>
      <c r="B24" s="116" t="s">
        <v>65</v>
      </c>
      <c r="C24" s="117"/>
      <c r="D24" s="118"/>
      <c r="E24" s="14"/>
    </row>
    <row r="25" spans="1:10" s="91" customFormat="1" ht="12.75">
      <c r="A25" s="115">
        <v>15</v>
      </c>
      <c r="B25" s="116" t="s">
        <v>51</v>
      </c>
      <c r="C25" s="117"/>
      <c r="D25" s="118"/>
      <c r="E25" s="14"/>
    </row>
    <row r="26" spans="1:10" s="96" customFormat="1" ht="12.75">
      <c r="A26" s="119">
        <v>16</v>
      </c>
      <c r="B26" s="120" t="s">
        <v>64</v>
      </c>
      <c r="C26" s="121"/>
      <c r="D26" s="118"/>
      <c r="E26" s="5">
        <f>SUM(E22:E25)</f>
        <v>0</v>
      </c>
    </row>
    <row r="27" spans="1:10" s="96" customFormat="1" ht="12.75">
      <c r="A27" s="119"/>
      <c r="B27" s="125"/>
      <c r="C27" s="121"/>
      <c r="D27" s="118"/>
      <c r="E27" s="124"/>
    </row>
    <row r="28" spans="1:10" s="96" customFormat="1" ht="12.75">
      <c r="A28" s="119">
        <v>17</v>
      </c>
      <c r="B28" s="120" t="s">
        <v>63</v>
      </c>
      <c r="C28" s="121"/>
      <c r="D28" s="118"/>
      <c r="E28" s="5">
        <f>E20-E26</f>
        <v>0</v>
      </c>
      <c r="F28" s="126" t="s">
        <v>327</v>
      </c>
    </row>
    <row r="29" spans="1:10" s="91" customFormat="1" ht="12.75">
      <c r="A29" s="127"/>
      <c r="B29" s="128"/>
      <c r="C29" s="129"/>
      <c r="D29" s="130"/>
      <c r="E29" s="131"/>
    </row>
    <row r="30" spans="1:10" s="91" customFormat="1">
      <c r="A30" s="112" t="s">
        <v>62</v>
      </c>
      <c r="B30" s="132"/>
      <c r="C30" s="109"/>
      <c r="D30" s="110"/>
      <c r="E30" s="133"/>
    </row>
    <row r="31" spans="1:10" s="91" customFormat="1">
      <c r="A31" s="134" t="s">
        <v>61</v>
      </c>
      <c r="B31" s="135"/>
      <c r="C31" s="123"/>
      <c r="D31" s="118"/>
      <c r="E31" s="124"/>
    </row>
    <row r="32" spans="1:10" s="91" customFormat="1" ht="12.75">
      <c r="A32" s="115">
        <v>18</v>
      </c>
      <c r="B32" s="116" t="s">
        <v>60</v>
      </c>
      <c r="C32" s="117"/>
      <c r="D32" s="118"/>
      <c r="E32" s="25">
        <f>+D15-E15</f>
        <v>0</v>
      </c>
    </row>
    <row r="33" spans="1:6" s="91" customFormat="1" ht="12.75">
      <c r="A33" s="115">
        <v>19</v>
      </c>
      <c r="B33" s="116" t="s">
        <v>59</v>
      </c>
      <c r="C33" s="117"/>
      <c r="D33" s="118"/>
      <c r="E33" s="14"/>
    </row>
    <row r="34" spans="1:6" s="91" customFormat="1" ht="12.75">
      <c r="A34" s="115">
        <v>20</v>
      </c>
      <c r="B34" s="116" t="s">
        <v>58</v>
      </c>
      <c r="C34" s="117"/>
      <c r="D34" s="118"/>
      <c r="E34" s="14"/>
    </row>
    <row r="35" spans="1:6" s="91" customFormat="1" ht="12.75">
      <c r="A35" s="115">
        <v>21</v>
      </c>
      <c r="B35" s="116" t="s">
        <v>57</v>
      </c>
      <c r="C35" s="117"/>
      <c r="D35" s="118"/>
      <c r="E35" s="25">
        <f>MIN((E24-E34),E28*20%)</f>
        <v>0</v>
      </c>
      <c r="F35" s="136"/>
    </row>
    <row r="36" spans="1:6" s="91" customFormat="1" ht="12.75">
      <c r="A36" s="115">
        <v>22</v>
      </c>
      <c r="B36" s="116" t="s">
        <v>51</v>
      </c>
      <c r="C36" s="117"/>
      <c r="D36" s="118"/>
      <c r="E36" s="14"/>
    </row>
    <row r="37" spans="1:6" s="96" customFormat="1" ht="12.75">
      <c r="A37" s="119">
        <v>23</v>
      </c>
      <c r="B37" s="120" t="s">
        <v>56</v>
      </c>
      <c r="C37" s="121"/>
      <c r="D37" s="118"/>
      <c r="E37" s="5">
        <f>SUM(E32:E36)</f>
        <v>0</v>
      </c>
    </row>
    <row r="38" spans="1:6" s="91" customFormat="1" ht="12.75">
      <c r="A38" s="137"/>
      <c r="B38" s="125"/>
      <c r="C38" s="138"/>
      <c r="D38" s="118"/>
      <c r="E38" s="24"/>
    </row>
    <row r="39" spans="1:6" s="91" customFormat="1">
      <c r="A39" s="139" t="s">
        <v>55</v>
      </c>
      <c r="B39" s="135"/>
      <c r="C39" s="123"/>
      <c r="D39" s="118"/>
      <c r="E39" s="124"/>
    </row>
    <row r="40" spans="1:6" s="91" customFormat="1" ht="12.75">
      <c r="A40" s="115">
        <v>24</v>
      </c>
      <c r="B40" s="116" t="s">
        <v>54</v>
      </c>
      <c r="C40" s="16">
        <v>0</v>
      </c>
      <c r="D40" s="17"/>
      <c r="E40" s="24">
        <f>C40*D40</f>
        <v>0</v>
      </c>
    </row>
    <row r="41" spans="1:6" s="91" customFormat="1" ht="12.75">
      <c r="A41" s="115">
        <v>25</v>
      </c>
      <c r="B41" s="116" t="s">
        <v>53</v>
      </c>
      <c r="C41" s="16">
        <v>0</v>
      </c>
      <c r="D41" s="17"/>
      <c r="E41" s="24">
        <f>C41*D41</f>
        <v>0</v>
      </c>
    </row>
    <row r="42" spans="1:6" s="91" customFormat="1" ht="12.75">
      <c r="A42" s="115">
        <v>26</v>
      </c>
      <c r="B42" s="116" t="s">
        <v>52</v>
      </c>
      <c r="C42" s="16">
        <v>0</v>
      </c>
      <c r="D42" s="17"/>
      <c r="E42" s="24">
        <f>C42*D42</f>
        <v>0</v>
      </c>
    </row>
    <row r="43" spans="1:6" s="91" customFormat="1" ht="12.75">
      <c r="A43" s="115">
        <v>27</v>
      </c>
      <c r="B43" s="116" t="s">
        <v>51</v>
      </c>
      <c r="C43" s="16">
        <v>0</v>
      </c>
      <c r="D43" s="17"/>
      <c r="E43" s="24">
        <f>C43*D43</f>
        <v>0</v>
      </c>
    </row>
    <row r="44" spans="1:6" s="96" customFormat="1" ht="12.75">
      <c r="A44" s="119">
        <v>28</v>
      </c>
      <c r="B44" s="120" t="s">
        <v>50</v>
      </c>
      <c r="C44" s="121"/>
      <c r="D44" s="118"/>
      <c r="E44" s="5">
        <f>MAX(MIN(SUM(E40:E43),(E28*50%)),0)</f>
        <v>0</v>
      </c>
    </row>
    <row r="45" spans="1:6" s="91" customFormat="1" ht="12.75">
      <c r="A45" s="137"/>
      <c r="B45" s="125"/>
      <c r="C45" s="138"/>
      <c r="D45" s="118"/>
      <c r="E45" s="24"/>
    </row>
    <row r="46" spans="1:6" s="91" customFormat="1">
      <c r="A46" s="139" t="s">
        <v>49</v>
      </c>
      <c r="B46" s="135"/>
      <c r="C46" s="123"/>
      <c r="D46" s="118"/>
      <c r="E46" s="124"/>
    </row>
    <row r="47" spans="1:6" s="91" customFormat="1" ht="12.75">
      <c r="A47" s="115">
        <v>29</v>
      </c>
      <c r="B47" s="116" t="s">
        <v>48</v>
      </c>
      <c r="C47" s="117"/>
      <c r="D47" s="118"/>
      <c r="E47" s="24">
        <f>+E23</f>
        <v>0</v>
      </c>
    </row>
    <row r="48" spans="1:6" s="91" customFormat="1" ht="12.75">
      <c r="A48" s="115">
        <v>30</v>
      </c>
      <c r="B48" s="140" t="s">
        <v>47</v>
      </c>
      <c r="C48" s="141"/>
      <c r="D48" s="118"/>
      <c r="E48" s="24">
        <f>+E22*75%</f>
        <v>0</v>
      </c>
    </row>
    <row r="49" spans="1:5" s="96" customFormat="1" ht="12.75">
      <c r="A49" s="119">
        <v>31</v>
      </c>
      <c r="B49" s="120" t="s">
        <v>46</v>
      </c>
      <c r="C49" s="121"/>
      <c r="D49" s="118"/>
      <c r="E49" s="5">
        <f>SUM(E47:E48)</f>
        <v>0</v>
      </c>
    </row>
    <row r="50" spans="1:5" s="96" customFormat="1" ht="12.75">
      <c r="A50" s="137"/>
      <c r="B50" s="135"/>
      <c r="C50" s="121"/>
      <c r="D50" s="118"/>
      <c r="E50" s="124"/>
    </row>
    <row r="51" spans="1:5" s="96" customFormat="1" ht="12.75">
      <c r="A51" s="142">
        <v>32</v>
      </c>
      <c r="B51" s="135" t="s">
        <v>45</v>
      </c>
      <c r="C51" s="121"/>
      <c r="D51" s="118"/>
      <c r="E51" s="6">
        <f>E49+E44+E37</f>
        <v>0</v>
      </c>
    </row>
    <row r="52" spans="1:5" s="96" customFormat="1" ht="12.75">
      <c r="A52" s="119">
        <v>33</v>
      </c>
      <c r="B52" s="120" t="s">
        <v>44</v>
      </c>
      <c r="C52" s="121"/>
      <c r="D52" s="118"/>
      <c r="E52" s="5">
        <f>MAX(MIN(E51,E28),0)</f>
        <v>0</v>
      </c>
    </row>
    <row r="53" spans="1:5" s="96" customFormat="1" ht="12.75">
      <c r="A53" s="137"/>
      <c r="B53" s="143"/>
      <c r="C53" s="121"/>
      <c r="D53" s="118"/>
      <c r="E53" s="124"/>
    </row>
    <row r="54" spans="1:5" s="91" customFormat="1" ht="12.75">
      <c r="A54" s="144">
        <v>34</v>
      </c>
      <c r="B54" s="135" t="s">
        <v>43</v>
      </c>
      <c r="C54" s="145"/>
      <c r="D54" s="118"/>
      <c r="E54" s="5">
        <f>E52+E28</f>
        <v>0</v>
      </c>
    </row>
    <row r="55" spans="1:5" s="91" customFormat="1" ht="12.75">
      <c r="A55" s="146"/>
      <c r="B55" s="147"/>
      <c r="C55" s="148"/>
      <c r="D55" s="130"/>
      <c r="E55" s="131"/>
    </row>
    <row r="56" spans="1:5" s="91" customFormat="1">
      <c r="A56" s="149" t="s">
        <v>42</v>
      </c>
      <c r="B56" s="135"/>
      <c r="C56" s="123"/>
      <c r="D56" s="118"/>
      <c r="E56" s="124"/>
    </row>
    <row r="57" spans="1:5" s="91" customFormat="1" ht="12.75">
      <c r="A57" s="60">
        <v>35</v>
      </c>
      <c r="B57" s="116" t="s">
        <v>41</v>
      </c>
      <c r="C57" s="117"/>
      <c r="D57" s="118"/>
      <c r="E57" s="24">
        <f>'Asset Default Risk'!C45</f>
        <v>0</v>
      </c>
    </row>
    <row r="58" spans="1:5" s="91" customFormat="1" ht="12.75">
      <c r="A58" s="60">
        <v>36</v>
      </c>
      <c r="B58" s="116" t="s">
        <v>40</v>
      </c>
      <c r="C58" s="117"/>
      <c r="D58" s="118"/>
      <c r="E58" s="14"/>
    </row>
    <row r="59" spans="1:5" s="91" customFormat="1" ht="12.75">
      <c r="A59" s="60">
        <v>37</v>
      </c>
      <c r="B59" s="116" t="s">
        <v>39</v>
      </c>
      <c r="C59" s="117"/>
      <c r="D59" s="118"/>
      <c r="E59" s="14"/>
    </row>
    <row r="60" spans="1:5" s="91" customFormat="1" ht="12.75">
      <c r="A60" s="60">
        <v>38</v>
      </c>
      <c r="B60" s="116" t="s">
        <v>38</v>
      </c>
      <c r="C60" s="117"/>
      <c r="D60" s="118"/>
      <c r="E60" s="24">
        <f>'Asset Default Risk'!C29</f>
        <v>0</v>
      </c>
    </row>
    <row r="61" spans="1:5" s="91" customFormat="1" ht="12.75">
      <c r="A61" s="60">
        <v>39</v>
      </c>
      <c r="B61" s="116" t="s">
        <v>27</v>
      </c>
      <c r="C61" s="117"/>
      <c r="D61" s="118"/>
      <c r="E61" s="14"/>
    </row>
    <row r="62" spans="1:5" s="96" customFormat="1" ht="12.75">
      <c r="A62" s="61">
        <v>40</v>
      </c>
      <c r="B62" s="150" t="s">
        <v>37</v>
      </c>
      <c r="C62" s="121"/>
      <c r="D62" s="118"/>
      <c r="E62" s="4">
        <f>SUM(E57:E61)</f>
        <v>0</v>
      </c>
    </row>
    <row r="63" spans="1:5" s="102" customFormat="1" ht="12.75">
      <c r="A63" s="100">
        <v>41</v>
      </c>
      <c r="B63" s="151" t="s">
        <v>36</v>
      </c>
      <c r="C63" s="152"/>
      <c r="D63" s="130"/>
      <c r="E63" s="3">
        <f>MAX((E54-E62),0)</f>
        <v>0</v>
      </c>
    </row>
    <row r="70" spans="1:5" ht="14.25">
      <c r="A70" s="70" t="s">
        <v>336</v>
      </c>
      <c r="B70" s="71"/>
      <c r="C70" s="154"/>
      <c r="D70" s="154"/>
      <c r="E70" s="72"/>
    </row>
    <row r="71" spans="1:5" ht="14.25">
      <c r="A71" s="73"/>
      <c r="B71" s="74"/>
      <c r="C71" s="77"/>
      <c r="D71" s="77"/>
      <c r="E71" s="75"/>
    </row>
    <row r="72" spans="1:5" ht="14.25">
      <c r="A72" s="76"/>
      <c r="B72" s="77"/>
      <c r="C72" s="77"/>
      <c r="D72" s="77"/>
      <c r="E72" s="75"/>
    </row>
    <row r="73" spans="1:5" ht="14.25">
      <c r="A73" s="76"/>
      <c r="B73" s="77"/>
      <c r="C73" s="77"/>
      <c r="D73" s="77"/>
      <c r="E73" s="75"/>
    </row>
    <row r="74" spans="1:5" ht="14.25">
      <c r="A74" s="76"/>
      <c r="B74" s="77"/>
      <c r="C74" s="77"/>
      <c r="D74" s="77"/>
      <c r="E74" s="75"/>
    </row>
    <row r="75" spans="1:5" ht="14.25">
      <c r="A75" s="76"/>
      <c r="B75" s="77"/>
      <c r="C75" s="77"/>
      <c r="D75" s="77"/>
      <c r="E75" s="75"/>
    </row>
    <row r="76" spans="1:5" ht="14.25">
      <c r="A76" s="76"/>
      <c r="B76" s="77"/>
      <c r="C76" s="77"/>
      <c r="D76" s="77"/>
      <c r="E76" s="75"/>
    </row>
    <row r="77" spans="1:5" ht="14.25">
      <c r="A77" s="76"/>
      <c r="B77" s="77"/>
      <c r="C77" s="77"/>
      <c r="D77" s="77"/>
      <c r="E77" s="75"/>
    </row>
    <row r="78" spans="1:5" ht="14.25">
      <c r="A78" s="76"/>
      <c r="B78" s="77"/>
      <c r="C78" s="77"/>
      <c r="D78" s="77"/>
      <c r="E78" s="75"/>
    </row>
    <row r="79" spans="1:5" ht="14.25">
      <c r="A79" s="78"/>
      <c r="B79" s="79"/>
      <c r="C79" s="79"/>
      <c r="D79" s="79"/>
      <c r="E79" s="80"/>
    </row>
  </sheetData>
  <sheetProtection sheet="1" objects="1" scenarios="1"/>
  <dataValidations count="1">
    <dataValidation type="list" allowBlank="1" showInputMessage="1" showErrorMessage="1" sqref="C40:C43" xr:uid="{0EC0B673-F10C-41EF-B58A-FAC89560BF38}">
      <formula1>"0,0.2,0.4,0.6,0.8,1.0"</formula1>
    </dataValidation>
  </dataValidations>
  <pageMargins left="0.7" right="0.7" top="0.75" bottom="0.75" header="0.3" footer="0.3"/>
  <pageSetup orientation="portrait" r:id="rId1"/>
  <customProperties>
    <customPr name="Sheet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95C8E-FD8A-43B8-A92F-E7B5717FAAE6}">
  <sheetPr codeName="Sheet4">
    <tabColor rgb="FF00B050"/>
  </sheetPr>
  <dimension ref="A1:G74"/>
  <sheetViews>
    <sheetView showGridLines="0" zoomScaleNormal="100" workbookViewId="0"/>
  </sheetViews>
  <sheetFormatPr defaultColWidth="9.109375" defaultRowHeight="15.75"/>
  <cols>
    <col min="1" max="1" width="3.77734375" customWidth="1"/>
    <col min="2" max="2" width="48.77734375" style="87" customWidth="1"/>
    <col min="3" max="5" width="14.6640625" style="87" customWidth="1"/>
    <col min="6" max="16384" width="9.109375" style="87"/>
  </cols>
  <sheetData>
    <row r="1" spans="1:7" s="81" customFormat="1" ht="23.25">
      <c r="A1" s="32" t="s">
        <v>274</v>
      </c>
      <c r="B1" s="33"/>
      <c r="C1" s="67" t="str">
        <f>'Regulatory Capital Ratio'!C1</f>
        <v>Insurer Name</v>
      </c>
    </row>
    <row r="2" spans="1:7" customFormat="1" ht="15">
      <c r="A2" s="35" t="s">
        <v>275</v>
      </c>
      <c r="B2" s="36"/>
      <c r="C2" s="68" t="str">
        <f>'Regulatory Capital Ratio'!C2</f>
        <v>Domestic</v>
      </c>
    </row>
    <row r="3" spans="1:7" s="81" customFormat="1" ht="15">
      <c r="A3" s="37" t="s">
        <v>273</v>
      </c>
      <c r="B3" s="38"/>
      <c r="C3" s="69">
        <f>'Regulatory Capital Ratio'!C3</f>
        <v>46022</v>
      </c>
      <c r="D3" s="105"/>
      <c r="E3" s="82"/>
    </row>
    <row r="4" spans="1:7" s="81" customFormat="1">
      <c r="A4" s="40" t="s">
        <v>276</v>
      </c>
      <c r="B4" s="41"/>
      <c r="C4" s="42"/>
      <c r="D4" s="105"/>
      <c r="E4" s="82"/>
    </row>
    <row r="5" spans="1:7" s="81" customFormat="1" ht="14.25"/>
    <row r="6" spans="1:7" s="85" customFormat="1" ht="33.75">
      <c r="A6" s="83" t="s">
        <v>129</v>
      </c>
      <c r="B6" s="83"/>
      <c r="C6" s="83"/>
      <c r="D6" s="84"/>
      <c r="E6" s="84"/>
      <c r="F6" s="84"/>
      <c r="G6" s="84"/>
    </row>
    <row r="7" spans="1:7" s="156" customFormat="1" ht="12.75">
      <c r="A7" s="155" t="s">
        <v>128</v>
      </c>
      <c r="B7" s="155"/>
    </row>
    <row r="8" spans="1:7" s="156" customFormat="1" ht="15">
      <c r="A8" s="88"/>
      <c r="B8" s="157"/>
      <c r="C8" s="158" t="s">
        <v>127</v>
      </c>
      <c r="D8" s="158" t="s">
        <v>126</v>
      </c>
      <c r="E8" s="159" t="s">
        <v>125</v>
      </c>
    </row>
    <row r="9" spans="1:7" s="156" customFormat="1" ht="30">
      <c r="A9" s="160"/>
      <c r="B9" s="161" t="s">
        <v>34</v>
      </c>
      <c r="C9" s="158" t="s">
        <v>124</v>
      </c>
      <c r="D9" s="158" t="s">
        <v>123</v>
      </c>
      <c r="E9" s="159" t="s">
        <v>122</v>
      </c>
    </row>
    <row r="10" spans="1:7" s="156" customFormat="1" ht="17.25" customHeight="1">
      <c r="A10" s="162"/>
      <c r="B10" s="163"/>
      <c r="C10" s="165" t="s">
        <v>21</v>
      </c>
      <c r="D10" s="164"/>
      <c r="E10" s="165" t="s">
        <v>21</v>
      </c>
    </row>
    <row r="11" spans="1:7" s="156" customFormat="1" ht="12.75">
      <c r="A11" s="60">
        <v>1</v>
      </c>
      <c r="B11" s="166" t="s">
        <v>121</v>
      </c>
      <c r="C11" s="21"/>
      <c r="D11" s="167">
        <v>0</v>
      </c>
      <c r="E11" s="168">
        <f t="shared" ref="E11:E31" si="0">C11*D11</f>
        <v>0</v>
      </c>
    </row>
    <row r="12" spans="1:7" s="156" customFormat="1" ht="12.75">
      <c r="A12" s="60">
        <v>2</v>
      </c>
      <c r="B12" s="166" t="s">
        <v>120</v>
      </c>
      <c r="C12" s="18"/>
      <c r="D12" s="167">
        <v>0</v>
      </c>
      <c r="E12" s="168">
        <f t="shared" si="0"/>
        <v>0</v>
      </c>
    </row>
    <row r="13" spans="1:7" s="156" customFormat="1" ht="12.75">
      <c r="A13" s="60">
        <v>3</v>
      </c>
      <c r="B13" s="169" t="s">
        <v>119</v>
      </c>
      <c r="C13" s="18"/>
      <c r="D13" s="167">
        <v>0</v>
      </c>
      <c r="E13" s="168">
        <f t="shared" si="0"/>
        <v>0</v>
      </c>
    </row>
    <row r="14" spans="1:7" s="156" customFormat="1" ht="12.75">
      <c r="A14" s="60">
        <v>4</v>
      </c>
      <c r="B14" s="169" t="s">
        <v>118</v>
      </c>
      <c r="C14" s="18"/>
      <c r="D14" s="167">
        <v>0</v>
      </c>
      <c r="E14" s="168">
        <f t="shared" si="0"/>
        <v>0</v>
      </c>
    </row>
    <row r="15" spans="1:7" s="156" customFormat="1" ht="12.75">
      <c r="A15" s="60">
        <v>5</v>
      </c>
      <c r="B15" s="169" t="s">
        <v>117</v>
      </c>
      <c r="C15" s="18"/>
      <c r="D15" s="167">
        <v>0</v>
      </c>
      <c r="E15" s="168">
        <f t="shared" si="0"/>
        <v>0</v>
      </c>
    </row>
    <row r="16" spans="1:7" s="156" customFormat="1" ht="12.75">
      <c r="A16" s="60">
        <v>6</v>
      </c>
      <c r="B16" s="169" t="s">
        <v>116</v>
      </c>
      <c r="C16" s="18"/>
      <c r="D16" s="167">
        <v>0.1</v>
      </c>
      <c r="E16" s="168">
        <f t="shared" si="0"/>
        <v>0</v>
      </c>
    </row>
    <row r="17" spans="1:5" s="156" customFormat="1" ht="12.75">
      <c r="A17" s="60">
        <v>7</v>
      </c>
      <c r="B17" s="169" t="s">
        <v>115</v>
      </c>
      <c r="C17" s="18"/>
      <c r="D17" s="167">
        <v>0.2</v>
      </c>
      <c r="E17" s="168">
        <f t="shared" si="0"/>
        <v>0</v>
      </c>
    </row>
    <row r="18" spans="1:5" s="156" customFormat="1" ht="12.75">
      <c r="A18" s="60">
        <v>8</v>
      </c>
      <c r="B18" s="169" t="s">
        <v>114</v>
      </c>
      <c r="C18" s="18"/>
      <c r="D18" s="167">
        <v>0.2</v>
      </c>
      <c r="E18" s="168">
        <f t="shared" si="0"/>
        <v>0</v>
      </c>
    </row>
    <row r="19" spans="1:5" s="156" customFormat="1" ht="12.75">
      <c r="A19" s="60">
        <v>9</v>
      </c>
      <c r="B19" s="169" t="s">
        <v>113</v>
      </c>
      <c r="C19" s="18"/>
      <c r="D19" s="167">
        <v>0.15</v>
      </c>
      <c r="E19" s="168">
        <f t="shared" si="0"/>
        <v>0</v>
      </c>
    </row>
    <row r="20" spans="1:5" s="156" customFormat="1" ht="12.75">
      <c r="A20" s="60">
        <v>10</v>
      </c>
      <c r="B20" s="166" t="s">
        <v>112</v>
      </c>
      <c r="C20" s="18"/>
      <c r="D20" s="167">
        <v>0.2</v>
      </c>
      <c r="E20" s="168">
        <f t="shared" si="0"/>
        <v>0</v>
      </c>
    </row>
    <row r="21" spans="1:5" s="156" customFormat="1" ht="12.75">
      <c r="A21" s="60">
        <v>11</v>
      </c>
      <c r="B21" s="166" t="s">
        <v>111</v>
      </c>
      <c r="C21" s="18"/>
      <c r="D21" s="167">
        <v>0.2</v>
      </c>
      <c r="E21" s="168">
        <f t="shared" si="0"/>
        <v>0</v>
      </c>
    </row>
    <row r="22" spans="1:5" s="156" customFormat="1" ht="12.75">
      <c r="A22" s="60">
        <v>12</v>
      </c>
      <c r="B22" s="166" t="s">
        <v>110</v>
      </c>
      <c r="C22" s="18"/>
      <c r="D22" s="167">
        <v>0.15</v>
      </c>
      <c r="E22" s="168">
        <f t="shared" si="0"/>
        <v>0</v>
      </c>
    </row>
    <row r="23" spans="1:5" s="156" customFormat="1" ht="12.75">
      <c r="A23" s="60">
        <v>13</v>
      </c>
      <c r="B23" s="166" t="s">
        <v>109</v>
      </c>
      <c r="C23" s="18"/>
      <c r="D23" s="167">
        <v>0.15</v>
      </c>
      <c r="E23" s="168">
        <f t="shared" si="0"/>
        <v>0</v>
      </c>
    </row>
    <row r="24" spans="1:5" s="156" customFormat="1" ht="12.75">
      <c r="A24" s="60">
        <v>14</v>
      </c>
      <c r="B24" s="166" t="s">
        <v>108</v>
      </c>
      <c r="C24" s="18"/>
      <c r="D24" s="167">
        <v>0.2</v>
      </c>
      <c r="E24" s="168">
        <f t="shared" si="0"/>
        <v>0</v>
      </c>
    </row>
    <row r="25" spans="1:5" s="156" customFormat="1" ht="12.75">
      <c r="A25" s="60">
        <v>15</v>
      </c>
      <c r="B25" s="166" t="s">
        <v>107</v>
      </c>
      <c r="C25" s="18"/>
      <c r="D25" s="167">
        <v>0.2</v>
      </c>
      <c r="E25" s="168">
        <f t="shared" si="0"/>
        <v>0</v>
      </c>
    </row>
    <row r="26" spans="1:5" s="156" customFormat="1" ht="12.75">
      <c r="A26" s="60">
        <v>16</v>
      </c>
      <c r="B26" s="166" t="s">
        <v>106</v>
      </c>
      <c r="C26" s="18"/>
      <c r="D26" s="167">
        <v>0</v>
      </c>
      <c r="E26" s="168">
        <f t="shared" si="0"/>
        <v>0</v>
      </c>
    </row>
    <row r="27" spans="1:5" s="156" customFormat="1" ht="12.75">
      <c r="A27" s="60">
        <v>17</v>
      </c>
      <c r="B27" s="169" t="s">
        <v>105</v>
      </c>
      <c r="C27" s="18"/>
      <c r="D27" s="167">
        <v>0.2</v>
      </c>
      <c r="E27" s="168">
        <f t="shared" si="0"/>
        <v>0</v>
      </c>
    </row>
    <row r="28" spans="1:5" s="156" customFormat="1" ht="12.75">
      <c r="A28" s="60">
        <v>18</v>
      </c>
      <c r="B28" s="169" t="s">
        <v>104</v>
      </c>
      <c r="C28" s="18"/>
      <c r="D28" s="167">
        <v>0.2</v>
      </c>
      <c r="E28" s="168">
        <f t="shared" si="0"/>
        <v>0</v>
      </c>
    </row>
    <row r="29" spans="1:5" s="156" customFormat="1" ht="12.75">
      <c r="A29" s="60">
        <v>19</v>
      </c>
      <c r="B29" s="169" t="s">
        <v>38</v>
      </c>
      <c r="C29" s="18"/>
      <c r="D29" s="167">
        <v>0</v>
      </c>
      <c r="E29" s="168">
        <f t="shared" si="0"/>
        <v>0</v>
      </c>
    </row>
    <row r="30" spans="1:5" s="156" customFormat="1" ht="12.75">
      <c r="A30" s="60">
        <v>20</v>
      </c>
      <c r="B30" s="169" t="s">
        <v>103</v>
      </c>
      <c r="C30" s="18"/>
      <c r="D30" s="167">
        <v>1</v>
      </c>
      <c r="E30" s="168">
        <f t="shared" si="0"/>
        <v>0</v>
      </c>
    </row>
    <row r="31" spans="1:5" s="156" customFormat="1" ht="12.75">
      <c r="A31" s="60">
        <v>21</v>
      </c>
      <c r="B31" s="169" t="s">
        <v>102</v>
      </c>
      <c r="C31" s="18"/>
      <c r="D31" s="167">
        <v>0.25</v>
      </c>
      <c r="E31" s="168">
        <f t="shared" si="0"/>
        <v>0</v>
      </c>
    </row>
    <row r="32" spans="1:5" s="156" customFormat="1" ht="12.75">
      <c r="B32" s="169" t="s">
        <v>101</v>
      </c>
      <c r="C32" s="167"/>
      <c r="D32" s="170"/>
      <c r="E32" s="168"/>
    </row>
    <row r="33" spans="1:7" s="156" customFormat="1" ht="12.75">
      <c r="A33" s="171">
        <v>22</v>
      </c>
      <c r="B33" s="172" t="s">
        <v>100</v>
      </c>
      <c r="C33" s="18"/>
      <c r="D33" s="173">
        <v>0.02</v>
      </c>
      <c r="E33" s="168">
        <f>C33*D33</f>
        <v>0</v>
      </c>
    </row>
    <row r="34" spans="1:7" s="156" customFormat="1" ht="12.75">
      <c r="A34" s="171">
        <v>23</v>
      </c>
      <c r="B34" s="172" t="s">
        <v>99</v>
      </c>
      <c r="C34" s="18"/>
      <c r="D34" s="173">
        <v>0.15</v>
      </c>
      <c r="E34" s="168">
        <f>C34*D34</f>
        <v>0</v>
      </c>
    </row>
    <row r="35" spans="1:7" s="156" customFormat="1" ht="12.75">
      <c r="A35" s="171">
        <v>24</v>
      </c>
      <c r="B35" s="174" t="s">
        <v>98</v>
      </c>
      <c r="C35" s="18"/>
      <c r="D35" s="167">
        <v>1</v>
      </c>
      <c r="E35" s="168">
        <f>C35*D35</f>
        <v>0</v>
      </c>
      <c r="G35" s="175"/>
    </row>
    <row r="36" spans="1:7" s="156" customFormat="1" ht="12.75">
      <c r="B36" s="169" t="s">
        <v>97</v>
      </c>
      <c r="C36" s="167"/>
      <c r="D36" s="167"/>
      <c r="E36" s="168"/>
      <c r="G36" s="175"/>
    </row>
    <row r="37" spans="1:7" s="156" customFormat="1" ht="12.75">
      <c r="A37" s="60">
        <v>25</v>
      </c>
      <c r="B37" s="176" t="s">
        <v>95</v>
      </c>
      <c r="C37" s="18"/>
      <c r="D37" s="167">
        <v>0.1</v>
      </c>
      <c r="E37" s="168">
        <f>C37*D37</f>
        <v>0</v>
      </c>
      <c r="G37" s="175"/>
    </row>
    <row r="38" spans="1:7" s="156" customFormat="1" ht="12.75">
      <c r="A38" s="60">
        <v>26</v>
      </c>
      <c r="B38" s="176" t="s">
        <v>94</v>
      </c>
      <c r="C38" s="18"/>
      <c r="D38" s="167">
        <v>0.15</v>
      </c>
      <c r="E38" s="168">
        <f>C38*D38</f>
        <v>0</v>
      </c>
      <c r="G38" s="175"/>
    </row>
    <row r="39" spans="1:7" s="156" customFormat="1" ht="12.75">
      <c r="A39" s="60">
        <v>27</v>
      </c>
      <c r="B39" s="176" t="s">
        <v>93</v>
      </c>
      <c r="C39" s="19"/>
      <c r="D39" s="167">
        <v>0.25</v>
      </c>
      <c r="E39" s="168">
        <f>C39*D39</f>
        <v>0</v>
      </c>
      <c r="G39" s="175"/>
    </row>
    <row r="40" spans="1:7" s="156" customFormat="1" ht="12.75">
      <c r="B40" s="169" t="s">
        <v>96</v>
      </c>
      <c r="C40" s="167"/>
      <c r="D40" s="167"/>
      <c r="E40" s="168"/>
      <c r="G40" s="175"/>
    </row>
    <row r="41" spans="1:7" s="156" customFormat="1" ht="12.75">
      <c r="A41" s="60">
        <v>28</v>
      </c>
      <c r="B41" s="176" t="s">
        <v>95</v>
      </c>
      <c r="C41" s="18"/>
      <c r="D41" s="167">
        <v>0</v>
      </c>
      <c r="E41" s="168">
        <f t="shared" ref="E41:E54" si="1">C41*D41</f>
        <v>0</v>
      </c>
      <c r="G41" s="175"/>
    </row>
    <row r="42" spans="1:7" s="156" customFormat="1" ht="12.75">
      <c r="A42" s="60">
        <v>29</v>
      </c>
      <c r="B42" s="176" t="s">
        <v>94</v>
      </c>
      <c r="C42" s="18"/>
      <c r="D42" s="167">
        <v>0.15</v>
      </c>
      <c r="E42" s="168">
        <f t="shared" si="1"/>
        <v>0</v>
      </c>
      <c r="G42" s="175"/>
    </row>
    <row r="43" spans="1:7" s="156" customFormat="1" ht="12.75">
      <c r="A43" s="60">
        <v>30</v>
      </c>
      <c r="B43" s="176" t="s">
        <v>93</v>
      </c>
      <c r="C43" s="18"/>
      <c r="D43" s="167">
        <v>0.15</v>
      </c>
      <c r="E43" s="168">
        <f t="shared" si="1"/>
        <v>0</v>
      </c>
      <c r="G43" s="175"/>
    </row>
    <row r="44" spans="1:7" s="156" customFormat="1" ht="12.75">
      <c r="A44" s="60">
        <v>31</v>
      </c>
      <c r="B44" s="166" t="s">
        <v>92</v>
      </c>
      <c r="C44" s="18"/>
      <c r="D44" s="167">
        <v>0</v>
      </c>
      <c r="E44" s="168">
        <f t="shared" si="1"/>
        <v>0</v>
      </c>
      <c r="G44" s="175"/>
    </row>
    <row r="45" spans="1:7" s="156" customFormat="1" ht="12.75">
      <c r="A45" s="60">
        <v>32</v>
      </c>
      <c r="B45" s="166" t="s">
        <v>41</v>
      </c>
      <c r="C45" s="18"/>
      <c r="D45" s="167">
        <v>0</v>
      </c>
      <c r="E45" s="168">
        <f t="shared" si="1"/>
        <v>0</v>
      </c>
      <c r="G45" s="175"/>
    </row>
    <row r="46" spans="1:7" s="156" customFormat="1" ht="12.75">
      <c r="A46" s="60">
        <v>33</v>
      </c>
      <c r="B46" s="166" t="s">
        <v>91</v>
      </c>
      <c r="C46" s="18"/>
      <c r="D46" s="167">
        <v>0.15</v>
      </c>
      <c r="E46" s="168">
        <f t="shared" si="1"/>
        <v>0</v>
      </c>
      <c r="G46" s="175"/>
    </row>
    <row r="47" spans="1:7" s="156" customFormat="1" ht="12.75">
      <c r="A47" s="60">
        <v>34</v>
      </c>
      <c r="B47" s="166" t="s">
        <v>90</v>
      </c>
      <c r="C47" s="18"/>
      <c r="D47" s="167">
        <v>0.15</v>
      </c>
      <c r="E47" s="168">
        <f t="shared" si="1"/>
        <v>0</v>
      </c>
      <c r="G47" s="175"/>
    </row>
    <row r="48" spans="1:7" s="156" customFormat="1" ht="12.75">
      <c r="A48" s="60">
        <v>35</v>
      </c>
      <c r="B48" s="166" t="s">
        <v>89</v>
      </c>
      <c r="C48" s="18"/>
      <c r="D48" s="167">
        <v>0.15</v>
      </c>
      <c r="E48" s="168">
        <f t="shared" si="1"/>
        <v>0</v>
      </c>
      <c r="G48" s="175"/>
    </row>
    <row r="49" spans="1:7" s="156" customFormat="1" ht="12.75">
      <c r="A49" s="60">
        <v>36</v>
      </c>
      <c r="B49" s="166" t="s">
        <v>88</v>
      </c>
      <c r="C49" s="18"/>
      <c r="D49" s="167">
        <v>0.15</v>
      </c>
      <c r="E49" s="168">
        <f t="shared" si="1"/>
        <v>0</v>
      </c>
      <c r="G49" s="175"/>
    </row>
    <row r="50" spans="1:7" s="156" customFormat="1" ht="12.75">
      <c r="A50" s="60">
        <v>37</v>
      </c>
      <c r="B50" s="166" t="s">
        <v>87</v>
      </c>
      <c r="C50" s="18"/>
      <c r="D50" s="167">
        <v>0.15</v>
      </c>
      <c r="E50" s="168">
        <f t="shared" si="1"/>
        <v>0</v>
      </c>
      <c r="G50" s="175"/>
    </row>
    <row r="51" spans="1:7" s="156" customFormat="1" ht="12.75">
      <c r="A51" s="60">
        <v>38</v>
      </c>
      <c r="B51" s="166" t="s">
        <v>86</v>
      </c>
      <c r="C51" s="18"/>
      <c r="D51" s="167">
        <v>0.15</v>
      </c>
      <c r="E51" s="168">
        <f t="shared" si="1"/>
        <v>0</v>
      </c>
      <c r="G51" s="175"/>
    </row>
    <row r="52" spans="1:7" s="156" customFormat="1" ht="12.75">
      <c r="A52" s="60">
        <v>39</v>
      </c>
      <c r="B52" s="166" t="s">
        <v>85</v>
      </c>
      <c r="C52" s="18"/>
      <c r="D52" s="167">
        <v>0.15</v>
      </c>
      <c r="E52" s="168">
        <f t="shared" si="1"/>
        <v>0</v>
      </c>
      <c r="G52" s="175"/>
    </row>
    <row r="53" spans="1:7" s="156" customFormat="1" ht="12.75">
      <c r="A53" s="60">
        <v>40</v>
      </c>
      <c r="B53" s="166" t="s">
        <v>84</v>
      </c>
      <c r="C53" s="18"/>
      <c r="D53" s="167">
        <v>0.15</v>
      </c>
      <c r="E53" s="168">
        <f t="shared" si="1"/>
        <v>0</v>
      </c>
      <c r="G53" s="175"/>
    </row>
    <row r="54" spans="1:7" s="156" customFormat="1" ht="12.75">
      <c r="A54" s="60">
        <v>41</v>
      </c>
      <c r="B54" s="166" t="s">
        <v>83</v>
      </c>
      <c r="C54" s="19"/>
      <c r="D54" s="167">
        <v>0.25</v>
      </c>
      <c r="E54" s="168">
        <f t="shared" si="1"/>
        <v>0</v>
      </c>
      <c r="G54" s="175"/>
    </row>
    <row r="55" spans="1:7" s="156" customFormat="1" ht="12.75">
      <c r="A55" s="61">
        <v>42</v>
      </c>
      <c r="B55" s="177" t="s">
        <v>82</v>
      </c>
      <c r="C55" s="8">
        <f>SUM(C11:C35,C37:C39,C41:C54)</f>
        <v>0</v>
      </c>
      <c r="D55" s="167"/>
      <c r="E55" s="168"/>
      <c r="G55" s="175"/>
    </row>
    <row r="56" spans="1:7" s="156" customFormat="1" ht="15">
      <c r="A56"/>
      <c r="B56" s="178"/>
      <c r="C56" s="179"/>
      <c r="D56" s="179"/>
      <c r="E56" s="179"/>
    </row>
    <row r="57" spans="1:7" s="156" customFormat="1" ht="12.75">
      <c r="A57" s="100">
        <v>43</v>
      </c>
      <c r="B57" s="180" t="s">
        <v>81</v>
      </c>
      <c r="C57" s="181"/>
      <c r="D57" s="181"/>
      <c r="E57" s="182">
        <f>SUM(E11:E54)</f>
        <v>0</v>
      </c>
    </row>
    <row r="58" spans="1:7">
      <c r="B58" s="183"/>
    </row>
    <row r="59" spans="1:7">
      <c r="B59" s="183"/>
    </row>
    <row r="65" spans="1:5" ht="15">
      <c r="A65" s="70" t="s">
        <v>336</v>
      </c>
      <c r="B65" s="71"/>
      <c r="C65" s="154"/>
      <c r="D65" s="154"/>
      <c r="E65" s="72"/>
    </row>
    <row r="66" spans="1:5" ht="15">
      <c r="A66" s="73"/>
      <c r="B66" s="74"/>
      <c r="C66" s="77"/>
      <c r="D66" s="77"/>
      <c r="E66" s="75"/>
    </row>
    <row r="67" spans="1:5" ht="15">
      <c r="A67" s="76"/>
      <c r="B67" s="77"/>
      <c r="C67" s="77"/>
      <c r="D67" s="77"/>
      <c r="E67" s="75"/>
    </row>
    <row r="68" spans="1:5" ht="15">
      <c r="A68" s="76"/>
      <c r="B68" s="77"/>
      <c r="C68" s="77"/>
      <c r="D68" s="77"/>
      <c r="E68" s="75"/>
    </row>
    <row r="69" spans="1:5" ht="15">
      <c r="A69" s="76"/>
      <c r="B69" s="77"/>
      <c r="C69" s="77"/>
      <c r="D69" s="77"/>
      <c r="E69" s="75"/>
    </row>
    <row r="70" spans="1:5" ht="15">
      <c r="A70" s="76"/>
      <c r="B70" s="77"/>
      <c r="C70" s="77"/>
      <c r="D70" s="77"/>
      <c r="E70" s="75"/>
    </row>
    <row r="71" spans="1:5" ht="15">
      <c r="A71" s="76"/>
      <c r="B71" s="77"/>
      <c r="C71" s="77"/>
      <c r="D71" s="77"/>
      <c r="E71" s="75"/>
    </row>
    <row r="72" spans="1:5" ht="15">
      <c r="A72" s="76"/>
      <c r="B72" s="77"/>
      <c r="C72" s="77"/>
      <c r="D72" s="77"/>
      <c r="E72" s="75"/>
    </row>
    <row r="73" spans="1:5" ht="15">
      <c r="A73" s="76"/>
      <c r="B73" s="77"/>
      <c r="C73" s="77"/>
      <c r="D73" s="77"/>
      <c r="E73" s="75"/>
    </row>
    <row r="74" spans="1:5" ht="15">
      <c r="A74" s="78"/>
      <c r="B74" s="79"/>
      <c r="C74" s="79"/>
      <c r="D74" s="79"/>
      <c r="E74" s="80"/>
    </row>
  </sheetData>
  <sheetProtection sheet="1" objects="1" scenarios="1"/>
  <pageMargins left="0.7" right="0.7" top="0.75" bottom="0.75" header="0.3" footer="0.3"/>
  <pageSetup orientation="portrait" r:id="rId1"/>
  <customProperties>
    <customPr name="SheetId" r:id="rId2"/>
  </customProperties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41B6A-B661-494E-A977-0F0344ADDD70}">
  <sheetPr codeName="Sheet5">
    <tabColor rgb="FF00B050"/>
  </sheetPr>
  <dimension ref="A1:G61"/>
  <sheetViews>
    <sheetView showGridLines="0" zoomScaleNormal="100" workbookViewId="0"/>
  </sheetViews>
  <sheetFormatPr defaultColWidth="9.109375" defaultRowHeight="15.75"/>
  <cols>
    <col min="1" max="1" width="3.77734375" customWidth="1"/>
    <col min="2" max="2" width="42.6640625" style="87" bestFit="1" customWidth="1"/>
    <col min="3" max="7" width="14.6640625" style="87" customWidth="1"/>
    <col min="8" max="16384" width="9.109375" style="87"/>
  </cols>
  <sheetData>
    <row r="1" spans="1:7" s="81" customFormat="1" ht="23.25">
      <c r="A1" s="32" t="s">
        <v>274</v>
      </c>
      <c r="B1" s="33"/>
      <c r="C1" s="67" t="str">
        <f>'Regulatory Capital Ratio'!C1</f>
        <v>Insurer Name</v>
      </c>
    </row>
    <row r="2" spans="1:7" customFormat="1" ht="15">
      <c r="A2" s="35" t="s">
        <v>275</v>
      </c>
      <c r="B2" s="36"/>
      <c r="C2" s="68" t="str">
        <f>'Regulatory Capital Ratio'!C2</f>
        <v>Domestic</v>
      </c>
    </row>
    <row r="3" spans="1:7" s="81" customFormat="1" ht="15">
      <c r="A3" s="37" t="s">
        <v>273</v>
      </c>
      <c r="B3" s="38"/>
      <c r="C3" s="69">
        <f>'Regulatory Capital Ratio'!C3</f>
        <v>46022</v>
      </c>
      <c r="D3" s="105"/>
      <c r="E3" s="82"/>
    </row>
    <row r="4" spans="1:7" s="81" customFormat="1">
      <c r="A4" s="40" t="s">
        <v>276</v>
      </c>
      <c r="B4" s="41"/>
      <c r="C4" s="42"/>
      <c r="D4" s="105"/>
      <c r="E4" s="82"/>
    </row>
    <row r="5" spans="1:7" s="81" customFormat="1" ht="14.25"/>
    <row r="6" spans="1:7" s="85" customFormat="1" ht="33.75">
      <c r="A6" s="83" t="s">
        <v>148</v>
      </c>
      <c r="B6" s="83"/>
      <c r="C6" s="83"/>
      <c r="D6" s="84"/>
      <c r="E6" s="84"/>
      <c r="F6" s="84"/>
      <c r="G6" s="84"/>
    </row>
    <row r="7" spans="1:7" s="156" customFormat="1" ht="12.75">
      <c r="A7" s="155"/>
    </row>
    <row r="8" spans="1:7" s="156" customFormat="1" ht="15">
      <c r="A8" s="184"/>
      <c r="B8" s="185"/>
      <c r="C8" s="158" t="s">
        <v>127</v>
      </c>
      <c r="D8" s="158" t="s">
        <v>126</v>
      </c>
      <c r="E8" s="158" t="s">
        <v>125</v>
      </c>
      <c r="F8" s="159" t="s">
        <v>147</v>
      </c>
      <c r="G8" s="159" t="s">
        <v>146</v>
      </c>
    </row>
    <row r="9" spans="1:7" s="156" customFormat="1" ht="45">
      <c r="A9" s="160"/>
      <c r="B9" s="161" t="s">
        <v>34</v>
      </c>
      <c r="C9" s="158" t="s">
        <v>124</v>
      </c>
      <c r="D9" s="158" t="s">
        <v>145</v>
      </c>
      <c r="E9" s="159" t="s">
        <v>144</v>
      </c>
      <c r="F9" s="158" t="s">
        <v>123</v>
      </c>
      <c r="G9" s="159" t="s">
        <v>143</v>
      </c>
    </row>
    <row r="10" spans="1:7" s="156" customFormat="1">
      <c r="A10" s="186"/>
      <c r="B10" s="163"/>
      <c r="C10" s="164" t="s">
        <v>21</v>
      </c>
      <c r="D10" s="164" t="s">
        <v>21</v>
      </c>
      <c r="E10" s="165" t="s">
        <v>21</v>
      </c>
      <c r="F10" s="164"/>
      <c r="G10" s="165" t="s">
        <v>21</v>
      </c>
    </row>
    <row r="11" spans="1:7" s="156" customFormat="1" ht="15">
      <c r="A11" s="187" t="s">
        <v>142</v>
      </c>
      <c r="B11" s="188"/>
      <c r="C11" s="189"/>
      <c r="D11" s="190"/>
      <c r="E11" s="191"/>
      <c r="F11" s="190"/>
      <c r="G11" s="191"/>
    </row>
    <row r="12" spans="1:7" s="156" customFormat="1" ht="12.75">
      <c r="A12" s="115"/>
      <c r="B12" s="166" t="s">
        <v>141</v>
      </c>
      <c r="C12" s="20"/>
      <c r="D12" s="21"/>
      <c r="E12" s="168">
        <f>C12-D12</f>
        <v>0</v>
      </c>
      <c r="F12" s="21"/>
      <c r="G12" s="168">
        <f>E12*F12</f>
        <v>0</v>
      </c>
    </row>
    <row r="13" spans="1:7" s="156" customFormat="1" ht="12.75">
      <c r="A13" s="115"/>
      <c r="B13" s="166" t="s">
        <v>140</v>
      </c>
      <c r="C13" s="21"/>
      <c r="D13" s="21"/>
      <c r="E13" s="192">
        <f>C13-D13</f>
        <v>0</v>
      </c>
      <c r="F13" s="21"/>
      <c r="G13" s="168">
        <f>E13*F13</f>
        <v>0</v>
      </c>
    </row>
    <row r="14" spans="1:7" s="156" customFormat="1" ht="12.75">
      <c r="A14" s="115"/>
      <c r="B14" s="166" t="s">
        <v>139</v>
      </c>
      <c r="C14" s="21"/>
      <c r="D14" s="21"/>
      <c r="E14" s="192">
        <f>C14-D14</f>
        <v>0</v>
      </c>
      <c r="F14" s="21"/>
      <c r="G14" s="168">
        <f>E14*F14</f>
        <v>0</v>
      </c>
    </row>
    <row r="15" spans="1:7" s="156" customFormat="1" ht="12.75">
      <c r="A15" s="115"/>
      <c r="B15" s="166" t="s">
        <v>138</v>
      </c>
      <c r="C15" s="21"/>
      <c r="D15" s="21"/>
      <c r="E15" s="192">
        <f>C15-D15</f>
        <v>0</v>
      </c>
      <c r="F15" s="21"/>
      <c r="G15" s="168">
        <f>E15*F15</f>
        <v>0</v>
      </c>
    </row>
    <row r="16" spans="1:7" s="156" customFormat="1" ht="12.75">
      <c r="A16" s="119">
        <v>1</v>
      </c>
      <c r="B16" s="177" t="s">
        <v>132</v>
      </c>
      <c r="C16" s="8">
        <f>SUM(C12:C15)</f>
        <v>0</v>
      </c>
      <c r="D16" s="8">
        <f>SUM(D12:D15)</f>
        <v>0</v>
      </c>
      <c r="E16" s="8">
        <f>SUM(E12:E15)</f>
        <v>0</v>
      </c>
      <c r="F16" s="7"/>
      <c r="G16" s="10">
        <f>SUM(G12:G15)</f>
        <v>0</v>
      </c>
    </row>
    <row r="17" spans="1:7" s="156" customFormat="1" ht="15">
      <c r="A17" s="193" t="s">
        <v>137</v>
      </c>
      <c r="B17" s="194"/>
      <c r="C17" s="192"/>
      <c r="D17" s="192"/>
      <c r="E17" s="192"/>
      <c r="F17" s="192"/>
      <c r="G17" s="168"/>
    </row>
    <row r="18" spans="1:7" s="156" customFormat="1" ht="12.75">
      <c r="A18" s="115"/>
      <c r="B18" s="166" t="s">
        <v>136</v>
      </c>
      <c r="C18" s="21"/>
      <c r="D18" s="21"/>
      <c r="E18" s="192">
        <f>C18-D18</f>
        <v>0</v>
      </c>
      <c r="F18" s="21"/>
      <c r="G18" s="168">
        <f>E18*F18</f>
        <v>0</v>
      </c>
    </row>
    <row r="19" spans="1:7" s="156" customFormat="1" ht="12.75">
      <c r="A19" s="115"/>
      <c r="B19" s="166" t="s">
        <v>135</v>
      </c>
      <c r="C19" s="21"/>
      <c r="D19" s="21"/>
      <c r="E19" s="192">
        <f>C19-D19</f>
        <v>0</v>
      </c>
      <c r="F19" s="21"/>
      <c r="G19" s="168">
        <f>E19*F19</f>
        <v>0</v>
      </c>
    </row>
    <row r="20" spans="1:7" s="156" customFormat="1" ht="12.75">
      <c r="A20" s="115"/>
      <c r="B20" s="166" t="s">
        <v>134</v>
      </c>
      <c r="C20" s="21"/>
      <c r="D20" s="21"/>
      <c r="E20" s="192">
        <f>C20-D20</f>
        <v>0</v>
      </c>
      <c r="F20" s="21"/>
      <c r="G20" s="168">
        <f>E20*F20</f>
        <v>0</v>
      </c>
    </row>
    <row r="21" spans="1:7" s="156" customFormat="1" ht="12.75">
      <c r="A21" s="115"/>
      <c r="B21" s="166" t="s">
        <v>133</v>
      </c>
      <c r="C21" s="21"/>
      <c r="D21" s="21"/>
      <c r="E21" s="192">
        <f>C21-D21</f>
        <v>0</v>
      </c>
      <c r="F21" s="21"/>
      <c r="G21" s="168">
        <f>E21*F21</f>
        <v>0</v>
      </c>
    </row>
    <row r="22" spans="1:7" s="156" customFormat="1" ht="12.75">
      <c r="A22" s="119">
        <v>2</v>
      </c>
      <c r="B22" s="195" t="s">
        <v>132</v>
      </c>
      <c r="C22" s="8">
        <f>SUM(C18:C21)</f>
        <v>0</v>
      </c>
      <c r="D22" s="8">
        <f>SUM(D18:D21)</f>
        <v>0</v>
      </c>
      <c r="E22" s="8">
        <f>SUM(E18:E21)</f>
        <v>0</v>
      </c>
      <c r="F22" s="7"/>
      <c r="G22" s="10">
        <f>SUM(G18:G21)</f>
        <v>0</v>
      </c>
    </row>
    <row r="23" spans="1:7" s="156" customFormat="1" ht="12.75">
      <c r="A23" s="146">
        <v>3</v>
      </c>
      <c r="B23" s="196" t="s">
        <v>131</v>
      </c>
      <c r="C23" s="197"/>
      <c r="D23" s="197"/>
      <c r="E23" s="197"/>
      <c r="F23" s="197"/>
      <c r="G23" s="182">
        <f>G22+G16</f>
        <v>0</v>
      </c>
    </row>
    <row r="25" spans="1:7" ht="15">
      <c r="A25" s="198" t="s">
        <v>130</v>
      </c>
    </row>
    <row r="30" spans="1:7" ht="15">
      <c r="A30" s="70" t="s">
        <v>336</v>
      </c>
      <c r="B30" s="71"/>
      <c r="C30" s="154"/>
      <c r="D30" s="154"/>
      <c r="E30" s="154"/>
      <c r="F30" s="154"/>
      <c r="G30" s="72"/>
    </row>
    <row r="31" spans="1:7" ht="15">
      <c r="A31" s="73"/>
      <c r="B31" s="74"/>
      <c r="C31" s="77"/>
      <c r="D31" s="77"/>
      <c r="E31" s="77"/>
      <c r="F31" s="77"/>
      <c r="G31" s="75"/>
    </row>
    <row r="32" spans="1:7" ht="15">
      <c r="A32" s="76"/>
      <c r="B32" s="77"/>
      <c r="C32" s="77"/>
      <c r="D32" s="77"/>
      <c r="E32" s="77"/>
      <c r="F32" s="77"/>
      <c r="G32" s="75"/>
    </row>
    <row r="33" spans="1:7" ht="15">
      <c r="A33" s="76"/>
      <c r="B33" s="77"/>
      <c r="C33" s="77"/>
      <c r="D33" s="77"/>
      <c r="E33" s="77"/>
      <c r="F33" s="77"/>
      <c r="G33" s="75"/>
    </row>
    <row r="34" spans="1:7" ht="15">
      <c r="A34" s="76"/>
      <c r="B34" s="77"/>
      <c r="C34" s="77"/>
      <c r="D34" s="77"/>
      <c r="E34" s="77"/>
      <c r="F34" s="77"/>
      <c r="G34" s="75"/>
    </row>
    <row r="35" spans="1:7" ht="15">
      <c r="A35" s="76"/>
      <c r="B35" s="77"/>
      <c r="C35" s="77"/>
      <c r="D35" s="77"/>
      <c r="E35" s="77"/>
      <c r="F35" s="77"/>
      <c r="G35" s="75"/>
    </row>
    <row r="36" spans="1:7" ht="15">
      <c r="A36" s="76"/>
      <c r="B36" s="77"/>
      <c r="C36" s="77"/>
      <c r="D36" s="77"/>
      <c r="E36" s="77"/>
      <c r="F36" s="77"/>
      <c r="G36" s="75"/>
    </row>
    <row r="37" spans="1:7" ht="15">
      <c r="A37" s="76"/>
      <c r="B37" s="77"/>
      <c r="C37" s="77"/>
      <c r="D37" s="77"/>
      <c r="E37" s="77"/>
      <c r="F37" s="77"/>
      <c r="G37" s="75"/>
    </row>
    <row r="38" spans="1:7" ht="15">
      <c r="A38" s="76"/>
      <c r="B38" s="77"/>
      <c r="C38" s="77"/>
      <c r="D38" s="77"/>
      <c r="E38" s="77"/>
      <c r="F38" s="77"/>
      <c r="G38" s="75"/>
    </row>
    <row r="39" spans="1:7" ht="15">
      <c r="A39" s="78"/>
      <c r="B39" s="79"/>
      <c r="C39" s="79"/>
      <c r="D39" s="79"/>
      <c r="E39" s="79"/>
      <c r="F39" s="79"/>
      <c r="G39" s="80"/>
    </row>
    <row r="58" spans="1:1" ht="15">
      <c r="A58" s="100">
        <v>43</v>
      </c>
    </row>
    <row r="60" spans="1:1">
      <c r="A60" s="199"/>
    </row>
    <row r="61" spans="1:1" ht="15">
      <c r="A61" s="100">
        <v>44</v>
      </c>
    </row>
  </sheetData>
  <sheetProtection sheet="1" insertRows="0"/>
  <pageMargins left="0.7" right="0.7" top="0.75" bottom="0.75" header="0.3" footer="0.3"/>
  <pageSetup orientation="portrait" r:id="rId1"/>
  <customProperties>
    <customPr name="Sheet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130AB-B8B7-4298-9FD6-15B9C9BA7A07}">
  <sheetPr codeName="Sheet6">
    <tabColor rgb="FF00B050"/>
  </sheetPr>
  <dimension ref="A1:H39"/>
  <sheetViews>
    <sheetView showGridLines="0" zoomScaleNormal="100" workbookViewId="0"/>
  </sheetViews>
  <sheetFormatPr defaultColWidth="9.109375" defaultRowHeight="15.75"/>
  <cols>
    <col min="1" max="1" width="3.77734375" customWidth="1"/>
    <col min="2" max="2" width="50.109375" style="87" customWidth="1"/>
    <col min="3" max="8" width="18.109375" style="87" customWidth="1"/>
    <col min="9" max="16384" width="9.109375" style="87"/>
  </cols>
  <sheetData>
    <row r="1" spans="1:8" s="81" customFormat="1" ht="23.25">
      <c r="A1" s="32" t="s">
        <v>274</v>
      </c>
      <c r="B1" s="33"/>
      <c r="C1" s="67" t="str">
        <f>'Regulatory Capital Ratio'!C1</f>
        <v>Insurer Name</v>
      </c>
    </row>
    <row r="2" spans="1:8" customFormat="1" ht="15">
      <c r="A2" s="35" t="s">
        <v>275</v>
      </c>
      <c r="B2" s="36"/>
      <c r="C2" s="68" t="str">
        <f>'Regulatory Capital Ratio'!C2</f>
        <v>Domestic</v>
      </c>
      <c r="F2" s="81"/>
    </row>
    <row r="3" spans="1:8" s="81" customFormat="1" ht="15">
      <c r="A3" s="37" t="s">
        <v>273</v>
      </c>
      <c r="B3" s="38"/>
      <c r="C3" s="69">
        <f>'Regulatory Capital Ratio'!C3</f>
        <v>46022</v>
      </c>
      <c r="D3" s="105"/>
      <c r="E3" s="82"/>
    </row>
    <row r="4" spans="1:8" s="81" customFormat="1">
      <c r="A4" s="40" t="s">
        <v>276</v>
      </c>
      <c r="B4" s="41"/>
      <c r="C4" s="42"/>
      <c r="D4" s="105"/>
      <c r="E4" s="82"/>
    </row>
    <row r="5" spans="1:8" s="81" customFormat="1" ht="14.25"/>
    <row r="6" spans="1:8" s="85" customFormat="1" ht="33.75">
      <c r="A6" s="83" t="s">
        <v>168</v>
      </c>
      <c r="B6" s="83"/>
      <c r="C6" s="83"/>
      <c r="D6" s="84"/>
      <c r="E6" s="84"/>
      <c r="F6" s="84"/>
      <c r="G6" s="84"/>
    </row>
    <row r="7" spans="1:8" ht="15">
      <c r="A7" s="155"/>
    </row>
    <row r="8" spans="1:8" ht="15">
      <c r="A8" s="88"/>
      <c r="B8" s="200"/>
      <c r="C8" s="201" t="s">
        <v>127</v>
      </c>
      <c r="D8" s="202" t="s">
        <v>126</v>
      </c>
      <c r="E8" s="202" t="s">
        <v>125</v>
      </c>
      <c r="F8" s="203" t="s">
        <v>147</v>
      </c>
      <c r="G8" s="202" t="s">
        <v>146</v>
      </c>
      <c r="H8" s="90" t="s">
        <v>167</v>
      </c>
    </row>
    <row r="9" spans="1:8" s="209" customFormat="1" ht="60">
      <c r="A9" s="160"/>
      <c r="B9" s="204" t="s">
        <v>166</v>
      </c>
      <c r="C9" s="205" t="s">
        <v>165</v>
      </c>
      <c r="D9" s="206" t="s">
        <v>164</v>
      </c>
      <c r="E9" s="206" t="s">
        <v>163</v>
      </c>
      <c r="F9" s="207" t="s">
        <v>162</v>
      </c>
      <c r="G9" s="206" t="s">
        <v>161</v>
      </c>
      <c r="H9" s="208" t="s">
        <v>160</v>
      </c>
    </row>
    <row r="10" spans="1:8" s="209" customFormat="1" ht="15.75" customHeight="1">
      <c r="A10"/>
      <c r="B10" s="210"/>
      <c r="C10" s="211" t="s">
        <v>159</v>
      </c>
      <c r="D10" s="212" t="s">
        <v>159</v>
      </c>
      <c r="E10" s="212"/>
      <c r="F10" s="164" t="s">
        <v>21</v>
      </c>
      <c r="G10" s="212"/>
      <c r="H10" s="164" t="s">
        <v>21</v>
      </c>
    </row>
    <row r="11" spans="1:8">
      <c r="A11" s="213" t="s">
        <v>158</v>
      </c>
      <c r="B11" s="183"/>
      <c r="C11" s="214"/>
      <c r="D11" s="215"/>
      <c r="E11" s="215"/>
      <c r="F11" s="216"/>
      <c r="G11" s="217"/>
      <c r="H11" s="218"/>
    </row>
    <row r="12" spans="1:8" ht="15">
      <c r="A12" s="60"/>
      <c r="B12" s="166" t="s">
        <v>155</v>
      </c>
      <c r="C12" s="26"/>
      <c r="D12" s="21"/>
      <c r="E12" s="27"/>
      <c r="F12" s="219">
        <f>ABS((C12-D12)*E12)</f>
        <v>0</v>
      </c>
      <c r="G12" s="220">
        <v>0.02</v>
      </c>
      <c r="H12" s="221">
        <f>G12*F12</f>
        <v>0</v>
      </c>
    </row>
    <row r="13" spans="1:8" ht="15">
      <c r="A13" s="60"/>
      <c r="B13" s="166" t="s">
        <v>154</v>
      </c>
      <c r="C13" s="26"/>
      <c r="D13" s="21"/>
      <c r="E13" s="27"/>
      <c r="F13" s="219">
        <f>ABS((C13-D13)*E13)</f>
        <v>0</v>
      </c>
      <c r="G13" s="220">
        <v>0.02</v>
      </c>
      <c r="H13" s="221">
        <f>G13*F13</f>
        <v>0</v>
      </c>
    </row>
    <row r="14" spans="1:8" ht="15">
      <c r="A14" s="61">
        <v>1</v>
      </c>
      <c r="B14" s="177" t="s">
        <v>157</v>
      </c>
      <c r="C14" s="10">
        <f t="shared" ref="C14:E14" si="0">SUM(C12:C13)</f>
        <v>0</v>
      </c>
      <c r="D14" s="10">
        <f t="shared" si="0"/>
        <v>0</v>
      </c>
      <c r="E14" s="10">
        <f t="shared" si="0"/>
        <v>0</v>
      </c>
      <c r="F14" s="10">
        <f t="shared" ref="F14" si="1">SUM(F12:F13)</f>
        <v>0</v>
      </c>
      <c r="G14" s="10"/>
      <c r="H14" s="10">
        <f>SUM(H12:H13)</f>
        <v>0</v>
      </c>
    </row>
    <row r="15" spans="1:8" ht="17.25">
      <c r="A15" s="222" t="s">
        <v>156</v>
      </c>
      <c r="B15" s="183"/>
      <c r="C15" s="223"/>
      <c r="D15" s="224"/>
      <c r="E15" s="225"/>
      <c r="F15" s="219"/>
      <c r="G15" s="220"/>
      <c r="H15" s="221"/>
    </row>
    <row r="16" spans="1:8" ht="15">
      <c r="A16" s="60"/>
      <c r="B16" s="166" t="s">
        <v>155</v>
      </c>
      <c r="C16" s="26"/>
      <c r="D16" s="21"/>
      <c r="E16" s="27"/>
      <c r="F16" s="219">
        <f>ABS((C16-D16)*E16)</f>
        <v>0</v>
      </c>
      <c r="G16" s="220">
        <v>0.08</v>
      </c>
      <c r="H16" s="221">
        <f>G16*F16</f>
        <v>0</v>
      </c>
    </row>
    <row r="17" spans="1:8" ht="15">
      <c r="A17" s="60"/>
      <c r="B17" s="166" t="s">
        <v>154</v>
      </c>
      <c r="C17" s="26"/>
      <c r="D17" s="21"/>
      <c r="E17" s="27"/>
      <c r="F17" s="219">
        <f>ABS((C17-D17)*E17)</f>
        <v>0</v>
      </c>
      <c r="G17" s="220">
        <v>0.08</v>
      </c>
      <c r="H17" s="221">
        <f>G17*F17</f>
        <v>0</v>
      </c>
    </row>
    <row r="18" spans="1:8" ht="15">
      <c r="A18" s="61">
        <v>2</v>
      </c>
      <c r="B18" s="177" t="s">
        <v>153</v>
      </c>
      <c r="C18" s="10">
        <f>SUM(C16:C17)</f>
        <v>0</v>
      </c>
      <c r="D18" s="10">
        <f t="shared" ref="D18:F18" si="2">SUM(D16:D17)</f>
        <v>0</v>
      </c>
      <c r="E18" s="10">
        <f t="shared" si="2"/>
        <v>0</v>
      </c>
      <c r="F18" s="10">
        <f t="shared" si="2"/>
        <v>0</v>
      </c>
      <c r="G18" s="10"/>
      <c r="H18" s="10">
        <f>SUM(H16:H17)</f>
        <v>0</v>
      </c>
    </row>
    <row r="19" spans="1:8" ht="15">
      <c r="A19" s="222" t="s">
        <v>152</v>
      </c>
      <c r="B19" s="183"/>
      <c r="C19" s="223"/>
      <c r="D19" s="224"/>
      <c r="E19" s="225"/>
      <c r="F19" s="219"/>
      <c r="G19" s="220"/>
      <c r="H19" s="221"/>
    </row>
    <row r="20" spans="1:8" ht="15">
      <c r="A20" s="60">
        <v>3</v>
      </c>
      <c r="B20" s="166" t="s">
        <v>151</v>
      </c>
      <c r="C20" s="26"/>
      <c r="D20" s="21"/>
      <c r="E20" s="27"/>
      <c r="F20" s="219">
        <f>ABS((C20-D20)*E20)</f>
        <v>0</v>
      </c>
      <c r="G20" s="9"/>
      <c r="H20" s="221">
        <f>G20*F20</f>
        <v>0</v>
      </c>
    </row>
    <row r="21" spans="1:8" ht="15">
      <c r="A21" s="100">
        <v>4</v>
      </c>
      <c r="B21" s="196" t="s">
        <v>150</v>
      </c>
      <c r="C21" s="226"/>
      <c r="D21" s="227"/>
      <c r="E21" s="227"/>
      <c r="F21" s="228"/>
      <c r="G21" s="229"/>
      <c r="H21" s="230">
        <f>H14+H18-H20</f>
        <v>0</v>
      </c>
    </row>
    <row r="22" spans="1:8" s="1" customFormat="1">
      <c r="A22" s="231"/>
    </row>
    <row r="23" spans="1:8" s="1" customFormat="1" ht="15">
      <c r="A23" s="232" t="s">
        <v>149</v>
      </c>
    </row>
    <row r="24" spans="1:8" s="1" customFormat="1">
      <c r="A24" s="231"/>
    </row>
    <row r="25" spans="1:8" s="1" customFormat="1">
      <c r="A25" s="231"/>
    </row>
    <row r="26" spans="1:8" s="1" customFormat="1">
      <c r="A26" s="231"/>
    </row>
    <row r="27" spans="1:8" s="1" customFormat="1">
      <c r="A27" s="231"/>
    </row>
    <row r="28" spans="1:8" s="1" customFormat="1">
      <c r="A28" s="231"/>
    </row>
    <row r="29" spans="1:8" s="1" customFormat="1">
      <c r="A29" s="231"/>
    </row>
    <row r="30" spans="1:8" ht="15">
      <c r="A30" s="70" t="s">
        <v>336</v>
      </c>
      <c r="B30" s="71"/>
      <c r="C30" s="154"/>
      <c r="D30" s="154"/>
      <c r="E30" s="154"/>
      <c r="F30" s="154"/>
      <c r="G30" s="154"/>
      <c r="H30" s="72"/>
    </row>
    <row r="31" spans="1:8" ht="15">
      <c r="A31" s="73"/>
      <c r="B31" s="74"/>
      <c r="C31" s="77"/>
      <c r="D31" s="77"/>
      <c r="E31" s="77"/>
      <c r="F31" s="77"/>
      <c r="G31" s="77"/>
      <c r="H31" s="75"/>
    </row>
    <row r="32" spans="1:8" ht="15">
      <c r="A32" s="76"/>
      <c r="B32" s="77"/>
      <c r="C32" s="77"/>
      <c r="D32" s="77"/>
      <c r="E32" s="77"/>
      <c r="F32" s="77"/>
      <c r="G32" s="77"/>
      <c r="H32" s="75"/>
    </row>
    <row r="33" spans="1:8" ht="15">
      <c r="A33" s="76"/>
      <c r="B33" s="77"/>
      <c r="C33" s="77"/>
      <c r="D33" s="77"/>
      <c r="E33" s="77"/>
      <c r="F33" s="77"/>
      <c r="G33" s="77"/>
      <c r="H33" s="75"/>
    </row>
    <row r="34" spans="1:8" ht="15">
      <c r="A34" s="76"/>
      <c r="B34" s="77"/>
      <c r="C34" s="77"/>
      <c r="D34" s="77"/>
      <c r="E34" s="77"/>
      <c r="F34" s="77"/>
      <c r="G34" s="77"/>
      <c r="H34" s="75"/>
    </row>
    <row r="35" spans="1:8" ht="15">
      <c r="A35" s="76"/>
      <c r="B35" s="77"/>
      <c r="C35" s="77"/>
      <c r="D35" s="77"/>
      <c r="E35" s="77"/>
      <c r="F35" s="77"/>
      <c r="G35" s="77"/>
      <c r="H35" s="75"/>
    </row>
    <row r="36" spans="1:8" ht="15">
      <c r="A36" s="76"/>
      <c r="B36" s="77"/>
      <c r="C36" s="77"/>
      <c r="D36" s="77"/>
      <c r="E36" s="77"/>
      <c r="F36" s="77"/>
      <c r="G36" s="77"/>
      <c r="H36" s="75"/>
    </row>
    <row r="37" spans="1:8" ht="15">
      <c r="A37" s="76"/>
      <c r="B37" s="77"/>
      <c r="C37" s="77"/>
      <c r="D37" s="77"/>
      <c r="E37" s="77"/>
      <c r="F37" s="77"/>
      <c r="G37" s="77"/>
      <c r="H37" s="75"/>
    </row>
    <row r="38" spans="1:8" ht="15">
      <c r="A38" s="76"/>
      <c r="B38" s="77"/>
      <c r="C38" s="77"/>
      <c r="D38" s="77"/>
      <c r="E38" s="77"/>
      <c r="F38" s="77"/>
      <c r="G38" s="77"/>
      <c r="H38" s="75"/>
    </row>
    <row r="39" spans="1:8" ht="15">
      <c r="A39" s="78"/>
      <c r="B39" s="79"/>
      <c r="C39" s="79"/>
      <c r="D39" s="79"/>
      <c r="E39" s="79"/>
      <c r="F39" s="79"/>
      <c r="G39" s="79"/>
      <c r="H39" s="80"/>
    </row>
  </sheetData>
  <sheetProtection sheet="1" insertRows="0"/>
  <pageMargins left="0.7" right="0.7" top="0.75" bottom="0.75" header="0.3" footer="0.3"/>
  <pageSetup orientation="portrait" r:id="rId1"/>
  <customProperties>
    <customPr name="Sheet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F7F99-D787-44F9-BF32-91B7D5255DE2}">
  <sheetPr codeName="Sheet7">
    <tabColor rgb="FF00B050"/>
  </sheetPr>
  <dimension ref="A1:F34"/>
  <sheetViews>
    <sheetView showGridLines="0" workbookViewId="0"/>
  </sheetViews>
  <sheetFormatPr defaultColWidth="9.109375" defaultRowHeight="15.75"/>
  <cols>
    <col min="1" max="1" width="3.77734375" customWidth="1"/>
    <col min="2" max="2" width="48.6640625" style="87" bestFit="1" customWidth="1"/>
    <col min="3" max="3" width="14.21875" style="87" customWidth="1"/>
    <col min="4" max="5" width="9.109375" style="87"/>
    <col min="6" max="6" width="8.6640625" style="87" bestFit="1" customWidth="1"/>
    <col min="7" max="16384" width="9.109375" style="87"/>
  </cols>
  <sheetData>
    <row r="1" spans="1:6" s="81" customFormat="1" ht="23.25">
      <c r="A1" s="32" t="s">
        <v>274</v>
      </c>
      <c r="B1" s="33"/>
      <c r="C1" s="67" t="str">
        <f>'Regulatory Capital Ratio'!C1</f>
        <v>Insurer Name</v>
      </c>
    </row>
    <row r="2" spans="1:6" customFormat="1" ht="15">
      <c r="A2" s="35" t="s">
        <v>275</v>
      </c>
      <c r="B2" s="36"/>
      <c r="C2" s="68" t="str">
        <f>'Regulatory Capital Ratio'!C2</f>
        <v>Domestic</v>
      </c>
    </row>
    <row r="3" spans="1:6" s="81" customFormat="1" ht="15">
      <c r="A3" s="37" t="s">
        <v>273</v>
      </c>
      <c r="B3" s="38"/>
      <c r="C3" s="69">
        <f>'Regulatory Capital Ratio'!C3</f>
        <v>46022</v>
      </c>
      <c r="D3" s="82"/>
    </row>
    <row r="4" spans="1:6" s="81" customFormat="1">
      <c r="A4" s="40" t="s">
        <v>276</v>
      </c>
      <c r="B4" s="41"/>
      <c r="C4" s="42"/>
      <c r="D4" s="82"/>
    </row>
    <row r="5" spans="1:6" s="81" customFormat="1" ht="14.25"/>
    <row r="6" spans="1:6" s="85" customFormat="1" ht="33.75">
      <c r="A6" s="83" t="s">
        <v>176</v>
      </c>
      <c r="B6" s="83"/>
      <c r="C6" s="84"/>
      <c r="D6" s="84"/>
      <c r="E6" s="84"/>
      <c r="F6" s="84"/>
    </row>
    <row r="7" spans="1:6" s="156" customFormat="1" ht="12.75">
      <c r="A7" s="155"/>
      <c r="B7" s="86"/>
    </row>
    <row r="8" spans="1:6" s="156" customFormat="1" ht="15">
      <c r="A8" s="88"/>
      <c r="B8" s="161"/>
      <c r="C8" s="158" t="s">
        <v>21</v>
      </c>
    </row>
    <row r="9" spans="1:6" s="156" customFormat="1" ht="12.75">
      <c r="A9" s="60">
        <v>1</v>
      </c>
      <c r="B9" s="233" t="s">
        <v>175</v>
      </c>
      <c r="C9" s="21"/>
    </row>
    <row r="10" spans="1:6" s="156" customFormat="1" ht="12.75">
      <c r="A10" s="60">
        <v>2</v>
      </c>
      <c r="B10" s="233" t="s">
        <v>174</v>
      </c>
      <c r="C10" s="21"/>
    </row>
    <row r="11" spans="1:6" s="156" customFormat="1" ht="12.75">
      <c r="A11" s="61">
        <v>3</v>
      </c>
      <c r="B11" s="234" t="s">
        <v>173</v>
      </c>
      <c r="C11" s="235">
        <f>ABS(C10-C9)</f>
        <v>0</v>
      </c>
    </row>
    <row r="12" spans="1:6" s="156" customFormat="1" ht="12.75">
      <c r="A12" s="61">
        <v>4</v>
      </c>
      <c r="B12" s="234" t="s">
        <v>172</v>
      </c>
      <c r="C12" s="235">
        <f>0.1*C11</f>
        <v>0</v>
      </c>
    </row>
    <row r="13" spans="1:6" s="156" customFormat="1" ht="15">
      <c r="A13"/>
      <c r="B13" s="236"/>
      <c r="C13" s="192"/>
    </row>
    <row r="14" spans="1:6" s="156" customFormat="1" ht="12.75">
      <c r="A14" s="60">
        <v>5</v>
      </c>
      <c r="B14" s="233" t="s">
        <v>34</v>
      </c>
      <c r="C14" s="21"/>
    </row>
    <row r="15" spans="1:6" s="156" customFormat="1" ht="12.75">
      <c r="A15" s="60">
        <v>6</v>
      </c>
      <c r="B15" s="233" t="s">
        <v>171</v>
      </c>
      <c r="C15" s="21"/>
    </row>
    <row r="16" spans="1:6" s="156" customFormat="1" ht="12.75">
      <c r="A16" s="61">
        <v>7</v>
      </c>
      <c r="B16" s="234" t="s">
        <v>170</v>
      </c>
      <c r="C16" s="235">
        <f>ABS(C15-C14)</f>
        <v>0</v>
      </c>
    </row>
    <row r="17" spans="1:3" s="156" customFormat="1" ht="15">
      <c r="A17"/>
      <c r="B17" s="233"/>
      <c r="C17" s="192"/>
    </row>
    <row r="18" spans="1:3" s="156" customFormat="1" ht="12.75">
      <c r="A18" s="100">
        <v>8</v>
      </c>
      <c r="B18" s="237" t="s">
        <v>169</v>
      </c>
      <c r="C18" s="238">
        <f>MIN(C12,ABS(C12-C16))</f>
        <v>0</v>
      </c>
    </row>
    <row r="25" spans="1:3" ht="15">
      <c r="A25" s="70" t="s">
        <v>336</v>
      </c>
      <c r="B25" s="71"/>
      <c r="C25" s="72"/>
    </row>
    <row r="26" spans="1:3" ht="15">
      <c r="A26" s="73"/>
      <c r="B26" s="74"/>
      <c r="C26" s="75"/>
    </row>
    <row r="27" spans="1:3" ht="15">
      <c r="A27" s="76"/>
      <c r="B27" s="77"/>
      <c r="C27" s="75"/>
    </row>
    <row r="28" spans="1:3" ht="15">
      <c r="A28" s="76"/>
      <c r="B28" s="77"/>
      <c r="C28" s="75"/>
    </row>
    <row r="29" spans="1:3" ht="15">
      <c r="A29" s="76"/>
      <c r="B29" s="77"/>
      <c r="C29" s="75"/>
    </row>
    <row r="30" spans="1:3" ht="15">
      <c r="A30" s="76"/>
      <c r="B30" s="77"/>
      <c r="C30" s="75"/>
    </row>
    <row r="31" spans="1:3" ht="15">
      <c r="A31" s="76"/>
      <c r="B31" s="77"/>
      <c r="C31" s="75"/>
    </row>
    <row r="32" spans="1:3" ht="15">
      <c r="A32" s="76"/>
      <c r="B32" s="77"/>
      <c r="C32" s="75"/>
    </row>
    <row r="33" spans="1:3" ht="15">
      <c r="A33" s="76"/>
      <c r="B33" s="77"/>
      <c r="C33" s="75"/>
    </row>
    <row r="34" spans="1:3" ht="15">
      <c r="A34" s="78"/>
      <c r="B34" s="79"/>
      <c r="C34" s="80"/>
    </row>
  </sheetData>
  <sheetProtection sheet="1" objects="1" scenarios="1"/>
  <pageMargins left="0.7" right="0.7" top="0.75" bottom="0.75" header="0.3" footer="0.3"/>
  <pageSetup orientation="portrait" r:id="rId1"/>
  <customProperties>
    <customPr name="Sheet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B0D1A-D794-4436-9C20-E1D967355C49}">
  <sheetPr codeName="Sheet8">
    <tabColor rgb="FF00B050"/>
  </sheetPr>
  <dimension ref="A1:G44"/>
  <sheetViews>
    <sheetView showGridLines="0" zoomScaleNormal="100" workbookViewId="0">
      <selection activeCell="F17" sqref="F17"/>
    </sheetView>
  </sheetViews>
  <sheetFormatPr defaultColWidth="9.109375" defaultRowHeight="15.75"/>
  <cols>
    <col min="1" max="1" width="3.77734375" customWidth="1"/>
    <col min="2" max="2" width="26.88671875" style="87" customWidth="1"/>
    <col min="3" max="3" width="14.88671875" style="87" customWidth="1"/>
    <col min="4" max="4" width="20.109375" style="87" customWidth="1"/>
    <col min="5" max="7" width="14.88671875" style="87" customWidth="1"/>
    <col min="8" max="8" width="17" style="87" customWidth="1"/>
    <col min="9" max="9" width="10.6640625" style="87" customWidth="1"/>
    <col min="10" max="16384" width="9.109375" style="87"/>
  </cols>
  <sheetData>
    <row r="1" spans="1:7" s="81" customFormat="1" ht="23.25">
      <c r="A1" s="32" t="s">
        <v>274</v>
      </c>
      <c r="B1" s="33"/>
      <c r="C1" s="67" t="str">
        <f>'Regulatory Capital Ratio'!C1</f>
        <v>Insurer Name</v>
      </c>
    </row>
    <row r="2" spans="1:7" customFormat="1" ht="15">
      <c r="A2" s="35" t="s">
        <v>275</v>
      </c>
      <c r="B2" s="36"/>
      <c r="C2" s="68" t="str">
        <f>'Regulatory Capital Ratio'!C2</f>
        <v>Domestic</v>
      </c>
    </row>
    <row r="3" spans="1:7" s="81" customFormat="1" ht="15">
      <c r="A3" s="37" t="s">
        <v>273</v>
      </c>
      <c r="B3" s="38"/>
      <c r="C3" s="69">
        <f>'Regulatory Capital Ratio'!C3</f>
        <v>46022</v>
      </c>
      <c r="D3" s="105"/>
      <c r="E3" s="82"/>
    </row>
    <row r="4" spans="1:7" s="81" customFormat="1">
      <c r="A4" s="40" t="s">
        <v>276</v>
      </c>
      <c r="B4" s="41"/>
      <c r="C4" s="42"/>
      <c r="D4" s="105"/>
      <c r="E4" s="82"/>
    </row>
    <row r="5" spans="1:7" s="81" customFormat="1" ht="14.25"/>
    <row r="6" spans="1:7" s="85" customFormat="1" ht="33.75">
      <c r="A6" s="83" t="s">
        <v>197</v>
      </c>
      <c r="B6" s="83"/>
      <c r="C6" s="83"/>
      <c r="D6" s="84"/>
      <c r="E6" s="84"/>
      <c r="F6" s="84"/>
      <c r="G6" s="84"/>
    </row>
    <row r="7" spans="1:7" ht="15">
      <c r="A7" s="155"/>
    </row>
    <row r="8" spans="1:7" s="243" customFormat="1" ht="15">
      <c r="A8" s="88"/>
      <c r="B8" s="239"/>
      <c r="C8" s="240" t="s">
        <v>127</v>
      </c>
      <c r="D8" s="240" t="s">
        <v>126</v>
      </c>
      <c r="E8" s="241" t="s">
        <v>125</v>
      </c>
      <c r="F8" s="240" t="s">
        <v>147</v>
      </c>
      <c r="G8" s="242" t="s">
        <v>146</v>
      </c>
    </row>
    <row r="9" spans="1:7" s="246" customFormat="1" ht="30">
      <c r="A9" s="244"/>
      <c r="B9" s="245" t="s">
        <v>196</v>
      </c>
      <c r="C9" s="240" t="s">
        <v>195</v>
      </c>
      <c r="D9" s="240" t="s">
        <v>194</v>
      </c>
      <c r="E9" s="241" t="s">
        <v>193</v>
      </c>
      <c r="F9" s="240" t="s">
        <v>161</v>
      </c>
      <c r="G9" s="242" t="s">
        <v>143</v>
      </c>
    </row>
    <row r="10" spans="1:7" s="246" customFormat="1">
      <c r="A10" s="244"/>
      <c r="B10" s="247"/>
      <c r="C10" s="240"/>
      <c r="D10" s="240"/>
      <c r="E10" s="241" t="s">
        <v>21</v>
      </c>
      <c r="F10" s="240"/>
      <c r="G10" s="242" t="s">
        <v>21</v>
      </c>
    </row>
    <row r="11" spans="1:7" s="156" customFormat="1" ht="25.5">
      <c r="A11" s="98">
        <v>1</v>
      </c>
      <c r="B11" s="248" t="s">
        <v>192</v>
      </c>
      <c r="C11" s="249" t="s">
        <v>181</v>
      </c>
      <c r="D11" s="249" t="s">
        <v>180</v>
      </c>
      <c r="E11" s="28"/>
      <c r="F11" s="250">
        <v>5.0000000000000001E-4</v>
      </c>
      <c r="G11" s="251">
        <f t="shared" ref="G11:G17" si="0">E11*F11</f>
        <v>0</v>
      </c>
    </row>
    <row r="12" spans="1:7" s="156" customFormat="1" ht="25.5">
      <c r="A12" s="60">
        <v>2</v>
      </c>
      <c r="B12" s="252"/>
      <c r="C12" s="253"/>
      <c r="D12" s="253" t="s">
        <v>179</v>
      </c>
      <c r="E12" s="26"/>
      <c r="F12" s="254">
        <v>1E-3</v>
      </c>
      <c r="G12" s="255">
        <f t="shared" si="0"/>
        <v>0</v>
      </c>
    </row>
    <row r="13" spans="1:7" s="156" customFormat="1" ht="25.5">
      <c r="A13" s="60">
        <v>3</v>
      </c>
      <c r="B13" s="252"/>
      <c r="C13" s="253"/>
      <c r="D13" s="253" t="s">
        <v>178</v>
      </c>
      <c r="E13" s="26"/>
      <c r="F13" s="254">
        <v>2E-3</v>
      </c>
      <c r="G13" s="255">
        <f t="shared" si="0"/>
        <v>0</v>
      </c>
    </row>
    <row r="14" spans="1:7" s="156" customFormat="1" ht="25.5">
      <c r="A14" s="61">
        <v>4</v>
      </c>
      <c r="B14" s="256" t="s">
        <v>191</v>
      </c>
      <c r="C14" s="253" t="s">
        <v>181</v>
      </c>
      <c r="D14" s="253" t="s">
        <v>180</v>
      </c>
      <c r="E14" s="26"/>
      <c r="F14" s="254">
        <v>5.0000000000000001E-4</v>
      </c>
      <c r="G14" s="255">
        <f t="shared" si="0"/>
        <v>0</v>
      </c>
    </row>
    <row r="15" spans="1:7" s="156" customFormat="1" ht="25.5">
      <c r="A15" s="60">
        <v>5</v>
      </c>
      <c r="B15" s="252"/>
      <c r="C15" s="253"/>
      <c r="D15" s="253" t="s">
        <v>179</v>
      </c>
      <c r="E15" s="26"/>
      <c r="F15" s="254">
        <v>1E-3</v>
      </c>
      <c r="G15" s="255">
        <f t="shared" si="0"/>
        <v>0</v>
      </c>
    </row>
    <row r="16" spans="1:7" s="156" customFormat="1" ht="25.5">
      <c r="A16" s="60">
        <v>6</v>
      </c>
      <c r="B16" s="252"/>
      <c r="C16" s="253"/>
      <c r="D16" s="253" t="s">
        <v>178</v>
      </c>
      <c r="E16" s="26"/>
      <c r="F16" s="254">
        <v>2E-3</v>
      </c>
      <c r="G16" s="255">
        <f t="shared" si="0"/>
        <v>0</v>
      </c>
    </row>
    <row r="17" spans="1:7" s="156" customFormat="1" ht="45">
      <c r="A17" s="61">
        <v>7</v>
      </c>
      <c r="B17" s="257" t="s">
        <v>190</v>
      </c>
      <c r="C17" s="253" t="s">
        <v>181</v>
      </c>
      <c r="D17" s="253" t="s">
        <v>189</v>
      </c>
      <c r="E17" s="26"/>
      <c r="F17" s="254">
        <v>1E-3</v>
      </c>
      <c r="G17" s="255">
        <f t="shared" si="0"/>
        <v>0</v>
      </c>
    </row>
    <row r="18" spans="1:7" s="156" customFormat="1" ht="15">
      <c r="A18"/>
      <c r="B18" s="258"/>
      <c r="C18" s="253"/>
      <c r="D18" s="253"/>
      <c r="E18" s="264"/>
      <c r="F18" s="254"/>
      <c r="G18" s="255"/>
    </row>
    <row r="19" spans="1:7" s="156" customFormat="1" ht="30">
      <c r="A19" s="60"/>
      <c r="B19" s="257" t="s">
        <v>188</v>
      </c>
      <c r="C19" s="253"/>
      <c r="D19" s="253"/>
      <c r="E19" s="264"/>
      <c r="F19" s="254"/>
      <c r="G19" s="255"/>
    </row>
    <row r="20" spans="1:7" s="156" customFormat="1" ht="25.5">
      <c r="A20" s="60">
        <v>8</v>
      </c>
      <c r="B20" s="259" t="s">
        <v>187</v>
      </c>
      <c r="C20" s="253" t="s">
        <v>181</v>
      </c>
      <c r="D20" s="253"/>
      <c r="E20" s="26"/>
      <c r="F20" s="254">
        <v>2.9999999999999997E-4</v>
      </c>
      <c r="G20" s="255">
        <f>E20*F20</f>
        <v>0</v>
      </c>
    </row>
    <row r="21" spans="1:7" s="156" customFormat="1" ht="25.5">
      <c r="A21" s="60">
        <v>9</v>
      </c>
      <c r="B21" s="259" t="s">
        <v>186</v>
      </c>
      <c r="C21" s="253" t="s">
        <v>181</v>
      </c>
      <c r="D21" s="253" t="s">
        <v>180</v>
      </c>
      <c r="E21" s="26"/>
      <c r="F21" s="254">
        <v>1.4999999999999999E-4</v>
      </c>
      <c r="G21" s="255">
        <f>E21*F21</f>
        <v>0</v>
      </c>
    </row>
    <row r="22" spans="1:7" s="156" customFormat="1" ht="25.5">
      <c r="A22" s="60">
        <v>10</v>
      </c>
      <c r="B22" s="258"/>
      <c r="C22" s="253"/>
      <c r="D22" s="253" t="s">
        <v>179</v>
      </c>
      <c r="E22" s="26"/>
      <c r="F22" s="254">
        <v>2.9999999999999997E-4</v>
      </c>
      <c r="G22" s="255">
        <f>E22*F22</f>
        <v>0</v>
      </c>
    </row>
    <row r="23" spans="1:7" s="156" customFormat="1" ht="25.5">
      <c r="A23" s="60">
        <v>11</v>
      </c>
      <c r="B23" s="258"/>
      <c r="C23" s="253"/>
      <c r="D23" s="253" t="s">
        <v>185</v>
      </c>
      <c r="E23" s="26"/>
      <c r="F23" s="254">
        <v>5.9999999999999995E-4</v>
      </c>
      <c r="G23" s="255">
        <f>E23*F23</f>
        <v>0</v>
      </c>
    </row>
    <row r="24" spans="1:7" s="156" customFormat="1" ht="30">
      <c r="A24" s="61">
        <v>12</v>
      </c>
      <c r="B24" s="257" t="s">
        <v>184</v>
      </c>
      <c r="C24" s="253" t="s">
        <v>183</v>
      </c>
      <c r="D24" s="253"/>
      <c r="E24" s="26"/>
      <c r="F24" s="254">
        <v>0.01</v>
      </c>
      <c r="G24" s="255">
        <f>E24*F24</f>
        <v>0</v>
      </c>
    </row>
    <row r="25" spans="1:7" s="156" customFormat="1" ht="15">
      <c r="A25"/>
      <c r="B25" s="258"/>
      <c r="C25" s="253"/>
      <c r="D25" s="253"/>
      <c r="E25" s="264"/>
      <c r="F25" s="254"/>
      <c r="G25" s="255"/>
    </row>
    <row r="26" spans="1:7" s="156" customFormat="1" ht="26.25">
      <c r="A26" s="61">
        <v>13</v>
      </c>
      <c r="B26" s="257" t="s">
        <v>182</v>
      </c>
      <c r="C26" s="253" t="s">
        <v>181</v>
      </c>
      <c r="D26" s="253" t="s">
        <v>180</v>
      </c>
      <c r="E26" s="26"/>
      <c r="F26" s="254">
        <v>5.0000000000000001E-4</v>
      </c>
      <c r="G26" s="255">
        <f>E26*F26</f>
        <v>0</v>
      </c>
    </row>
    <row r="27" spans="1:7" s="156" customFormat="1" ht="25.5">
      <c r="A27" s="60">
        <v>14</v>
      </c>
      <c r="B27" s="252"/>
      <c r="C27" s="253"/>
      <c r="D27" s="253" t="s">
        <v>179</v>
      </c>
      <c r="E27" s="26"/>
      <c r="F27" s="254">
        <v>1E-3</v>
      </c>
      <c r="G27" s="255">
        <f>E27*F27</f>
        <v>0</v>
      </c>
    </row>
    <row r="28" spans="1:7" s="156" customFormat="1" ht="25.5">
      <c r="A28" s="60">
        <v>15</v>
      </c>
      <c r="B28" s="252"/>
      <c r="C28" s="260"/>
      <c r="D28" s="253" t="s">
        <v>178</v>
      </c>
      <c r="E28" s="26"/>
      <c r="F28" s="254">
        <v>2E-3</v>
      </c>
      <c r="G28" s="255">
        <f>E28*F28</f>
        <v>0</v>
      </c>
    </row>
    <row r="29" spans="1:7" s="156" customFormat="1" ht="12.75">
      <c r="A29" s="60"/>
      <c r="B29" s="252"/>
      <c r="C29" s="260"/>
      <c r="D29" s="260"/>
      <c r="E29" s="264"/>
      <c r="F29" s="254"/>
      <c r="G29" s="255"/>
    </row>
    <row r="30" spans="1:7" s="156" customFormat="1" ht="12.75">
      <c r="A30" s="100">
        <v>16</v>
      </c>
      <c r="B30" s="237" t="s">
        <v>177</v>
      </c>
      <c r="C30" s="261"/>
      <c r="D30" s="261"/>
      <c r="E30" s="265"/>
      <c r="F30" s="262"/>
      <c r="G30" s="263">
        <f>SUM(G11:G28)</f>
        <v>0</v>
      </c>
    </row>
    <row r="31" spans="1:7" s="156" customFormat="1" ht="15">
      <c r="A31"/>
    </row>
    <row r="35" spans="1:7" ht="15">
      <c r="A35" s="70" t="s">
        <v>336</v>
      </c>
      <c r="B35" s="71"/>
      <c r="C35" s="154"/>
      <c r="D35" s="154"/>
      <c r="E35" s="154"/>
      <c r="F35" s="154"/>
      <c r="G35" s="72"/>
    </row>
    <row r="36" spans="1:7" ht="15">
      <c r="A36" s="73"/>
      <c r="B36" s="74"/>
      <c r="C36" s="77"/>
      <c r="D36" s="77"/>
      <c r="E36" s="77"/>
      <c r="F36" s="77"/>
      <c r="G36" s="75"/>
    </row>
    <row r="37" spans="1:7" ht="15">
      <c r="A37" s="76"/>
      <c r="B37" s="77"/>
      <c r="C37" s="77"/>
      <c r="D37" s="77"/>
      <c r="E37" s="77"/>
      <c r="F37" s="77"/>
      <c r="G37" s="75"/>
    </row>
    <row r="38" spans="1:7" ht="15">
      <c r="A38" s="76"/>
      <c r="B38" s="77"/>
      <c r="C38" s="77"/>
      <c r="D38" s="77"/>
      <c r="E38" s="77"/>
      <c r="F38" s="77"/>
      <c r="G38" s="75"/>
    </row>
    <row r="39" spans="1:7" ht="15">
      <c r="A39" s="76"/>
      <c r="B39" s="77"/>
      <c r="C39" s="77"/>
      <c r="D39" s="77"/>
      <c r="E39" s="77"/>
      <c r="F39" s="77"/>
      <c r="G39" s="75"/>
    </row>
    <row r="40" spans="1:7" ht="15">
      <c r="A40" s="76"/>
      <c r="B40" s="77"/>
      <c r="C40" s="77"/>
      <c r="D40" s="77"/>
      <c r="E40" s="77"/>
      <c r="F40" s="77"/>
      <c r="G40" s="75"/>
    </row>
    <row r="41" spans="1:7" ht="15">
      <c r="A41" s="76"/>
      <c r="B41" s="77"/>
      <c r="C41" s="77"/>
      <c r="D41" s="77"/>
      <c r="E41" s="77"/>
      <c r="F41" s="77"/>
      <c r="G41" s="75"/>
    </row>
    <row r="42" spans="1:7" ht="15">
      <c r="A42" s="76"/>
      <c r="B42" s="77"/>
      <c r="C42" s="77"/>
      <c r="D42" s="77"/>
      <c r="E42" s="77"/>
      <c r="F42" s="77"/>
      <c r="G42" s="75"/>
    </row>
    <row r="43" spans="1:7" ht="15">
      <c r="A43" s="76"/>
      <c r="B43" s="77"/>
      <c r="C43" s="77"/>
      <c r="D43" s="77"/>
      <c r="E43" s="77"/>
      <c r="F43" s="77"/>
      <c r="G43" s="75"/>
    </row>
    <row r="44" spans="1:7" ht="15">
      <c r="A44" s="78"/>
      <c r="B44" s="79"/>
      <c r="C44" s="79"/>
      <c r="D44" s="79"/>
      <c r="E44" s="79"/>
      <c r="F44" s="79"/>
      <c r="G44" s="80"/>
    </row>
  </sheetData>
  <sheetProtection sheet="1" objects="1" scenarios="1"/>
  <pageMargins left="0.7" right="0.7" top="0.75" bottom="0.75" header="0.3" footer="0.3"/>
  <pageSetup orientation="portrait" r:id="rId1"/>
  <customProperties>
    <customPr name="Sheet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E2F0A-4E8A-4FC5-83C5-97B16BB676C1}">
  <sheetPr codeName="Sheet9">
    <tabColor rgb="FF00B050"/>
  </sheetPr>
  <dimension ref="A1:G44"/>
  <sheetViews>
    <sheetView showGridLines="0" zoomScaleNormal="100" workbookViewId="0"/>
  </sheetViews>
  <sheetFormatPr defaultColWidth="9.109375" defaultRowHeight="15.75"/>
  <cols>
    <col min="1" max="1" width="3.77734375" customWidth="1"/>
    <col min="2" max="2" width="40.33203125" style="87" customWidth="1"/>
    <col min="3" max="3" width="13.6640625" style="266" customWidth="1"/>
    <col min="4" max="6" width="13.6640625" style="87" customWidth="1"/>
    <col min="7" max="7" width="8.6640625" style="87" bestFit="1" customWidth="1"/>
    <col min="8" max="8" width="7" style="87" bestFit="1" customWidth="1"/>
    <col min="9" max="9" width="9.109375" style="87"/>
    <col min="10" max="11" width="6.88671875" style="87" bestFit="1" customWidth="1"/>
    <col min="12" max="12" width="7.33203125" style="87" bestFit="1" customWidth="1"/>
    <col min="13" max="13" width="17" style="87" customWidth="1"/>
    <col min="14" max="14" width="10.6640625" style="87" customWidth="1"/>
    <col min="15" max="16384" width="9.109375" style="87"/>
  </cols>
  <sheetData>
    <row r="1" spans="1:7" s="81" customFormat="1" ht="23.25">
      <c r="A1" s="32" t="s">
        <v>274</v>
      </c>
      <c r="B1" s="33"/>
      <c r="C1" s="67" t="str">
        <f>'Regulatory Capital Ratio'!C1</f>
        <v>Insurer Name</v>
      </c>
    </row>
    <row r="2" spans="1:7" customFormat="1" ht="15">
      <c r="A2" s="35" t="s">
        <v>275</v>
      </c>
      <c r="B2" s="36"/>
      <c r="C2" s="68" t="str">
        <f>'Regulatory Capital Ratio'!C2</f>
        <v>Domestic</v>
      </c>
    </row>
    <row r="3" spans="1:7" s="81" customFormat="1" ht="15">
      <c r="A3" s="37" t="s">
        <v>273</v>
      </c>
      <c r="B3" s="38"/>
      <c r="C3" s="69">
        <f>'Regulatory Capital Ratio'!C3</f>
        <v>46022</v>
      </c>
      <c r="D3" s="105"/>
      <c r="E3" s="82"/>
    </row>
    <row r="4" spans="1:7" s="81" customFormat="1">
      <c r="A4" s="40" t="s">
        <v>276</v>
      </c>
      <c r="B4" s="41"/>
      <c r="C4" s="42"/>
      <c r="D4" s="105"/>
      <c r="E4" s="82"/>
    </row>
    <row r="5" spans="1:7" s="81" customFormat="1" ht="14.25"/>
    <row r="6" spans="1:7" s="85" customFormat="1" ht="33.75">
      <c r="A6" s="83" t="s">
        <v>214</v>
      </c>
      <c r="B6" s="83"/>
      <c r="C6" s="83"/>
      <c r="D6" s="84"/>
      <c r="E6" s="84"/>
      <c r="F6" s="84"/>
      <c r="G6" s="84"/>
    </row>
    <row r="7" spans="1:7" ht="15">
      <c r="A7" s="155"/>
    </row>
    <row r="8" spans="1:7" s="243" customFormat="1" ht="15">
      <c r="A8" s="88"/>
      <c r="B8" s="267"/>
      <c r="C8" s="268" t="s">
        <v>127</v>
      </c>
      <c r="D8" s="268" t="s">
        <v>147</v>
      </c>
      <c r="E8" s="269" t="s">
        <v>146</v>
      </c>
      <c r="F8" s="270" t="s">
        <v>167</v>
      </c>
    </row>
    <row r="9" spans="1:7" s="246" customFormat="1" ht="43.5" customHeight="1">
      <c r="A9" s="244"/>
      <c r="B9" s="245" t="s">
        <v>196</v>
      </c>
      <c r="C9" s="271" t="s">
        <v>195</v>
      </c>
      <c r="D9" s="271" t="s">
        <v>193</v>
      </c>
      <c r="E9" s="240" t="s">
        <v>161</v>
      </c>
      <c r="F9" s="242" t="s">
        <v>160</v>
      </c>
    </row>
    <row r="10" spans="1:7" s="246" customFormat="1" ht="15">
      <c r="A10" s="60"/>
      <c r="B10" s="272"/>
      <c r="C10" s="273"/>
      <c r="D10" s="273" t="s">
        <v>21</v>
      </c>
      <c r="E10" s="274"/>
      <c r="F10" s="275" t="s">
        <v>21</v>
      </c>
    </row>
    <row r="11" spans="1:7" s="246" customFormat="1" ht="26.25">
      <c r="A11" s="276" t="s">
        <v>213</v>
      </c>
      <c r="B11" s="234"/>
      <c r="C11" s="277" t="s">
        <v>212</v>
      </c>
      <c r="D11" s="278"/>
      <c r="E11" s="279"/>
      <c r="F11" s="280"/>
    </row>
    <row r="12" spans="1:7" s="156" customFormat="1" ht="15">
      <c r="A12" s="276" t="s">
        <v>211</v>
      </c>
      <c r="B12" s="260"/>
      <c r="C12" s="281"/>
      <c r="D12" s="291"/>
      <c r="E12" s="254"/>
      <c r="F12" s="168"/>
    </row>
    <row r="13" spans="1:7" s="156" customFormat="1" ht="12.75">
      <c r="A13" s="60">
        <v>1</v>
      </c>
      <c r="B13" s="282" t="s">
        <v>206</v>
      </c>
      <c r="C13" s="277"/>
      <c r="D13" s="29"/>
      <c r="E13" s="283">
        <v>0.2</v>
      </c>
      <c r="F13" s="168">
        <f>D13*E13</f>
        <v>0</v>
      </c>
    </row>
    <row r="14" spans="1:7" s="156" customFormat="1" ht="12.75">
      <c r="A14" s="60">
        <v>2</v>
      </c>
      <c r="B14" s="284" t="s">
        <v>205</v>
      </c>
      <c r="C14" s="277"/>
      <c r="D14" s="29"/>
      <c r="E14" s="283">
        <v>0.15</v>
      </c>
      <c r="F14" s="168">
        <f>D14*E14</f>
        <v>0</v>
      </c>
    </row>
    <row r="15" spans="1:7" s="156" customFormat="1" ht="12.75">
      <c r="A15" s="61">
        <v>3</v>
      </c>
      <c r="B15" s="285" t="s">
        <v>210</v>
      </c>
      <c r="C15" s="277"/>
      <c r="D15" s="291"/>
      <c r="E15" s="283"/>
      <c r="F15" s="286">
        <f>F13+F14</f>
        <v>0</v>
      </c>
    </row>
    <row r="16" spans="1:7" s="156" customFormat="1" ht="15">
      <c r="A16" s="276" t="s">
        <v>209</v>
      </c>
      <c r="C16" s="277"/>
      <c r="D16" s="291"/>
      <c r="E16" s="283"/>
      <c r="F16" s="168"/>
    </row>
    <row r="17" spans="1:6" s="156" customFormat="1" ht="12.75">
      <c r="A17" s="60">
        <v>4</v>
      </c>
      <c r="B17" s="282" t="s">
        <v>206</v>
      </c>
      <c r="C17" s="277"/>
      <c r="D17" s="29"/>
      <c r="E17" s="283">
        <v>0.2</v>
      </c>
      <c r="F17" s="168">
        <f>D17*E17</f>
        <v>0</v>
      </c>
    </row>
    <row r="18" spans="1:6" s="156" customFormat="1" ht="12.75">
      <c r="A18" s="60">
        <v>5</v>
      </c>
      <c r="B18" s="284" t="s">
        <v>205</v>
      </c>
      <c r="C18" s="277"/>
      <c r="D18" s="29"/>
      <c r="E18" s="283">
        <v>0.15</v>
      </c>
      <c r="F18" s="168">
        <f>D18*E18</f>
        <v>0</v>
      </c>
    </row>
    <row r="19" spans="1:6" s="156" customFormat="1" ht="12.75">
      <c r="A19" s="61">
        <v>6</v>
      </c>
      <c r="B19" s="285" t="s">
        <v>208</v>
      </c>
      <c r="C19" s="277"/>
      <c r="D19" s="291"/>
      <c r="E19" s="283"/>
      <c r="F19" s="286">
        <f>F17+F18</f>
        <v>0</v>
      </c>
    </row>
    <row r="20" spans="1:6" s="156" customFormat="1" ht="15">
      <c r="A20" s="276" t="s">
        <v>207</v>
      </c>
      <c r="C20" s="277"/>
      <c r="D20" s="291"/>
      <c r="E20" s="287"/>
      <c r="F20" s="168"/>
    </row>
    <row r="21" spans="1:6" s="156" customFormat="1" ht="12.75">
      <c r="A21" s="60">
        <v>7</v>
      </c>
      <c r="B21" s="282" t="s">
        <v>206</v>
      </c>
      <c r="C21" s="277"/>
      <c r="D21" s="29"/>
      <c r="E21" s="283">
        <v>0.2</v>
      </c>
      <c r="F21" s="168">
        <f>D21*E21</f>
        <v>0</v>
      </c>
    </row>
    <row r="22" spans="1:6" s="156" customFormat="1" ht="12.75">
      <c r="A22" s="60">
        <v>8</v>
      </c>
      <c r="B22" s="284" t="s">
        <v>205</v>
      </c>
      <c r="C22" s="277"/>
      <c r="D22" s="29"/>
      <c r="E22" s="283">
        <v>0.15</v>
      </c>
      <c r="F22" s="168">
        <f>D22*E22</f>
        <v>0</v>
      </c>
    </row>
    <row r="23" spans="1:6" s="156" customFormat="1" ht="12.75">
      <c r="A23" s="61">
        <v>9</v>
      </c>
      <c r="B23" s="285" t="s">
        <v>204</v>
      </c>
      <c r="C23" s="277"/>
      <c r="D23" s="291"/>
      <c r="E23" s="283"/>
      <c r="F23" s="286">
        <f>F21+F22</f>
        <v>0</v>
      </c>
    </row>
    <row r="24" spans="1:6" s="156" customFormat="1" ht="15">
      <c r="A24"/>
      <c r="B24" s="282"/>
      <c r="C24" s="277"/>
      <c r="D24" s="291"/>
      <c r="E24" s="283"/>
      <c r="F24" s="168"/>
    </row>
    <row r="25" spans="1:6" s="156" customFormat="1" ht="51.75">
      <c r="A25" s="276" t="s">
        <v>203</v>
      </c>
      <c r="C25" s="277" t="s">
        <v>202</v>
      </c>
      <c r="D25" s="291"/>
      <c r="E25" s="283"/>
      <c r="F25" s="168"/>
    </row>
    <row r="26" spans="1:6" s="156" customFormat="1" ht="12.75">
      <c r="A26" s="60">
        <v>10</v>
      </c>
      <c r="B26" s="282" t="s">
        <v>201</v>
      </c>
      <c r="C26" s="277"/>
      <c r="D26" s="29"/>
      <c r="E26" s="283">
        <v>0.06</v>
      </c>
      <c r="F26" s="168">
        <f>D26*E26</f>
        <v>0</v>
      </c>
    </row>
    <row r="27" spans="1:6" s="156" customFormat="1" ht="12.75">
      <c r="A27" s="60">
        <v>11</v>
      </c>
      <c r="B27" s="282" t="s">
        <v>200</v>
      </c>
      <c r="C27" s="277"/>
      <c r="D27" s="29"/>
      <c r="E27" s="283">
        <v>0.1</v>
      </c>
      <c r="F27" s="168">
        <f>D27*E27</f>
        <v>0</v>
      </c>
    </row>
    <row r="28" spans="1:6" s="156" customFormat="1" ht="12.75">
      <c r="A28" s="61">
        <v>12</v>
      </c>
      <c r="B28" s="234" t="s">
        <v>199</v>
      </c>
      <c r="C28" s="277"/>
      <c r="D28" s="291"/>
      <c r="E28" s="254"/>
      <c r="F28" s="286">
        <f>F26+F27</f>
        <v>0</v>
      </c>
    </row>
    <row r="29" spans="1:6" s="156" customFormat="1" ht="12.75">
      <c r="A29" s="61"/>
      <c r="B29" s="282"/>
      <c r="C29" s="277"/>
      <c r="D29" s="291"/>
      <c r="E29" s="283"/>
      <c r="F29" s="168"/>
    </row>
    <row r="30" spans="1:6" s="156" customFormat="1" ht="12.75">
      <c r="A30" s="100">
        <v>13</v>
      </c>
      <c r="B30" s="237" t="s">
        <v>198</v>
      </c>
      <c r="C30" s="288"/>
      <c r="D30" s="292"/>
      <c r="E30" s="262"/>
      <c r="F30" s="182">
        <f>F15+F19+F23+F28</f>
        <v>0</v>
      </c>
    </row>
    <row r="31" spans="1:6" s="156" customFormat="1" ht="15">
      <c r="A31"/>
      <c r="C31" s="289"/>
      <c r="E31" s="290"/>
    </row>
    <row r="35" spans="1:6" ht="15">
      <c r="A35" s="70" t="s">
        <v>336</v>
      </c>
      <c r="B35" s="71"/>
      <c r="C35" s="154"/>
      <c r="D35" s="154"/>
      <c r="E35" s="154"/>
      <c r="F35" s="72"/>
    </row>
    <row r="36" spans="1:6" ht="15">
      <c r="A36" s="73"/>
      <c r="B36" s="74"/>
      <c r="C36" s="77"/>
      <c r="D36" s="77"/>
      <c r="E36" s="77"/>
      <c r="F36" s="75"/>
    </row>
    <row r="37" spans="1:6" ht="15">
      <c r="A37" s="76"/>
      <c r="B37" s="77"/>
      <c r="C37" s="77"/>
      <c r="D37" s="77"/>
      <c r="E37" s="77"/>
      <c r="F37" s="75"/>
    </row>
    <row r="38" spans="1:6" ht="15">
      <c r="A38" s="76"/>
      <c r="B38" s="77"/>
      <c r="C38" s="77"/>
      <c r="D38" s="77"/>
      <c r="E38" s="77"/>
      <c r="F38" s="75"/>
    </row>
    <row r="39" spans="1:6" ht="15">
      <c r="A39" s="76"/>
      <c r="B39" s="77"/>
      <c r="C39" s="77"/>
      <c r="D39" s="77"/>
      <c r="E39" s="77"/>
      <c r="F39" s="75"/>
    </row>
    <row r="40" spans="1:6" ht="15">
      <c r="A40" s="76"/>
      <c r="B40" s="77"/>
      <c r="C40" s="77"/>
      <c r="D40" s="77"/>
      <c r="E40" s="77"/>
      <c r="F40" s="75"/>
    </row>
    <row r="41" spans="1:6" ht="15">
      <c r="A41" s="76"/>
      <c r="B41" s="77"/>
      <c r="C41" s="77"/>
      <c r="D41" s="77"/>
      <c r="E41" s="77"/>
      <c r="F41" s="75"/>
    </row>
    <row r="42" spans="1:6" ht="15">
      <c r="A42" s="76"/>
      <c r="B42" s="77"/>
      <c r="C42" s="77"/>
      <c r="D42" s="77"/>
      <c r="E42" s="77"/>
      <c r="F42" s="75"/>
    </row>
    <row r="43" spans="1:6" ht="15">
      <c r="A43" s="76"/>
      <c r="B43" s="77"/>
      <c r="C43" s="77"/>
      <c r="D43" s="77"/>
      <c r="E43" s="77"/>
      <c r="F43" s="75"/>
    </row>
    <row r="44" spans="1:6" ht="15">
      <c r="A44" s="78"/>
      <c r="B44" s="79"/>
      <c r="C44" s="79"/>
      <c r="D44" s="79"/>
      <c r="E44" s="79"/>
      <c r="F44" s="80"/>
    </row>
  </sheetData>
  <sheetProtection sheet="1" objects="1" scenarios="1"/>
  <pageMargins left="0.7" right="0.7" top="0.75" bottom="0.75" header="0.3" footer="0.3"/>
  <pageSetup orientation="portrait" r:id="rId1"/>
  <customProperties>
    <customPr name="Sheet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C9CC16D1A0EE4A8C4CF40A62A390BA" ma:contentTypeVersion="10" ma:contentTypeDescription="Create a new document." ma:contentTypeScope="" ma:versionID="7fb64c8a57f989e299fad8a9529017b3">
  <xsd:schema xmlns:xsd="http://www.w3.org/2001/XMLSchema" xmlns:xs="http://www.w3.org/2001/XMLSchema" xmlns:p="http://schemas.microsoft.com/office/2006/metadata/properties" xmlns:ns2="c30a3b10-cdd2-42aa-8b8b-588a8b7a8398" xmlns:ns3="b406e0a4-142e-4abd-8939-6bb4a8b85813" targetNamespace="http://schemas.microsoft.com/office/2006/metadata/properties" ma:root="true" ma:fieldsID="83cf5342a6e80c20aa28896d9e74acaa" ns2:_="" ns3:_="">
    <xsd:import namespace="c30a3b10-cdd2-42aa-8b8b-588a8b7a8398"/>
    <xsd:import namespace="b406e0a4-142e-4abd-8939-6bb4a8b8581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a3b10-cdd2-42aa-8b8b-588a8b7a839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4233bf04-3dc9-4e3e-86a9-325c33aee7c5}" ma:internalName="TaxCatchAll" ma:showField="CatchAllData" ma:web="c30a3b10-cdd2-42aa-8b8b-588a8b7a83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06e0a4-142e-4abd-8939-6bb4a8b858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507cc90-6aac-4fdb-908a-d7fb15208b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30a3b10-cdd2-42aa-8b8b-588a8b7a8398">QTCS5AYH2QZ3-1686671766-2829</_dlc_DocId>
    <_dlc_DocIdUrl xmlns="c30a3b10-cdd2-42aa-8b8b-588a8b7a8398">
      <Url>https://bahamasicb.sharepoint.com/sites/ICBDocumentCentre/_layouts/15/DocIdRedir.aspx?ID=QTCS5AYH2QZ3-1686671766-2829</Url>
      <Description>QTCS5AYH2QZ3-1686671766-2829</Description>
    </_dlc_DocIdUrl>
    <lcf76f155ced4ddcb4097134ff3c332f xmlns="b406e0a4-142e-4abd-8939-6bb4a8b85813">
      <Terms xmlns="http://schemas.microsoft.com/office/infopath/2007/PartnerControls"/>
    </lcf76f155ced4ddcb4097134ff3c332f>
    <TaxCatchAll xmlns="c30a3b10-cdd2-42aa-8b8b-588a8b7a8398" xsi:nil="true"/>
  </documentManagement>
</p:properties>
</file>

<file path=customXml/itemProps1.xml><?xml version="1.0" encoding="utf-8"?>
<ds:datastoreItem xmlns:ds="http://schemas.openxmlformats.org/officeDocument/2006/customXml" ds:itemID="{B1D276F9-97D0-498A-AEBC-AF404D6075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0a3b10-cdd2-42aa-8b8b-588a8b7a8398"/>
    <ds:schemaRef ds:uri="b406e0a4-142e-4abd-8939-6bb4a8b858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BE0AAE-6840-4EC5-A8BD-5EF8867C397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3BFC48B-82EA-4BBA-AEBC-0E423C444BF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0CF49D7-C6DA-459B-B9E1-4BF922DC6C39}">
  <ds:schemaRefs>
    <ds:schemaRef ds:uri="http://schemas.microsoft.com/office/2006/metadata/properties"/>
    <ds:schemaRef ds:uri="http://schemas.microsoft.com/office/infopath/2007/PartnerControls"/>
    <ds:schemaRef ds:uri="c30a3b10-cdd2-42aa-8b8b-588a8b7a8398"/>
    <ds:schemaRef ds:uri="b406e0a4-142e-4abd-8939-6bb4a8b85813"/>
  </ds:schemaRefs>
</ds:datastoreItem>
</file>

<file path=docMetadata/LabelInfo.xml><?xml version="1.0" encoding="utf-8"?>
<clbl:labelList xmlns:clbl="http://schemas.microsoft.com/office/2020/mipLabelMetadata">
  <clbl:label id="{f19dc686-c36f-4644-8dc3-80c8df39c723}" enabled="0" method="" siteId="{f19dc686-c36f-4644-8dc3-80c8df39c72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Regulatory Capital Ratio</vt:lpstr>
      <vt:lpstr>Capital Available - Branch</vt:lpstr>
      <vt:lpstr>Capital Avail - Domestic</vt:lpstr>
      <vt:lpstr>Asset Default Risk</vt:lpstr>
      <vt:lpstr>Off Balance Sheet Risk</vt:lpstr>
      <vt:lpstr>Foreign Currency Mismatch</vt:lpstr>
      <vt:lpstr>Asset Liability Mismatch</vt:lpstr>
      <vt:lpstr>Mortality Risk</vt:lpstr>
      <vt:lpstr>Morbidity Risk</vt:lpstr>
      <vt:lpstr>Lapse Risk</vt:lpstr>
      <vt:lpstr>Interest Margin Risk</vt:lpstr>
      <vt:lpstr>Disclosure Items</vt:lpstr>
      <vt:lpstr>IFRS17 Balance Sheet</vt:lpstr>
      <vt:lpstr>Discount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Gabrielle Moss</dc:creator>
  <cp:lastModifiedBy>Gabrielle Moss</cp:lastModifiedBy>
  <dcterms:created xsi:type="dcterms:W3CDTF">2025-12-10T17:06:13Z</dcterms:created>
  <dcterms:modified xsi:type="dcterms:W3CDTF">2026-05-19T20:39:51Z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0x01010049C9CC16D1A0EE4A8C4CF40A62A390BA</vt:lpwstr>
  </property>
  <property fmtid="{D5CDD505-2E9C-101B-9397-08002B2CF9AE}" pid="3" name="_dlc_DocIdItemGuid">
    <vt:lpwstr>a62027cd-7540-42c5-af6b-13412b4e4140</vt:lpwstr>
  </property>
  <property fmtid="{D5CDD505-2E9C-101B-9397-08002B2CF9AE}" pid="4" name="MediaServiceImageTags">
    <vt:lpwstr/>
  </property>
</Properties>
</file>